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60" tabRatio="602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Prihodi'!$A$2:$F$108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izvorima'!$A$1:$I$46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B30" i="2"/>
  <c r="I30"/>
  <c r="H30"/>
  <c r="G30"/>
  <c r="F30"/>
  <c r="E30"/>
  <c r="D30"/>
  <c r="C30"/>
  <c r="B31" s="1"/>
  <c r="W186" i="3"/>
  <c r="X186"/>
  <c r="Y186"/>
  <c r="Z186"/>
  <c r="AA186"/>
  <c r="AB186"/>
  <c r="AC186"/>
  <c r="V186"/>
  <c r="W176"/>
  <c r="X176"/>
  <c r="Y176"/>
  <c r="Z176"/>
  <c r="AA176"/>
  <c r="AB176"/>
  <c r="AC176"/>
  <c r="V176"/>
  <c r="W175"/>
  <c r="X175"/>
  <c r="Y175"/>
  <c r="Z175"/>
  <c r="AA175"/>
  <c r="AB175"/>
  <c r="AC175"/>
  <c r="V175"/>
  <c r="U177"/>
  <c r="U178"/>
  <c r="U179"/>
  <c r="U180"/>
  <c r="U181"/>
  <c r="U182"/>
  <c r="U183"/>
  <c r="U184"/>
  <c r="U185"/>
  <c r="U186"/>
  <c r="U187"/>
  <c r="N186"/>
  <c r="O186"/>
  <c r="P186"/>
  <c r="Q186"/>
  <c r="R186"/>
  <c r="S186"/>
  <c r="T186"/>
  <c r="M186"/>
  <c r="T176"/>
  <c r="N176"/>
  <c r="N175" s="1"/>
  <c r="O176"/>
  <c r="P176"/>
  <c r="P175" s="1"/>
  <c r="Q176"/>
  <c r="R176"/>
  <c r="R175" s="1"/>
  <c r="S176"/>
  <c r="M176"/>
  <c r="M175" s="1"/>
  <c r="L177"/>
  <c r="L178"/>
  <c r="L179"/>
  <c r="L180"/>
  <c r="L181"/>
  <c r="L182"/>
  <c r="L183"/>
  <c r="L184"/>
  <c r="L185"/>
  <c r="L187"/>
  <c r="C187"/>
  <c r="C177"/>
  <c r="C178"/>
  <c r="C179"/>
  <c r="C180"/>
  <c r="C181"/>
  <c r="C182"/>
  <c r="C183"/>
  <c r="C184"/>
  <c r="C185"/>
  <c r="E176"/>
  <c r="F176"/>
  <c r="F175" s="1"/>
  <c r="G176"/>
  <c r="H176"/>
  <c r="H175" s="1"/>
  <c r="I176"/>
  <c r="J176"/>
  <c r="J175" s="1"/>
  <c r="K176"/>
  <c r="K175" s="1"/>
  <c r="J186"/>
  <c r="K186"/>
  <c r="E186"/>
  <c r="E175" s="1"/>
  <c r="F186"/>
  <c r="G186"/>
  <c r="G175" s="1"/>
  <c r="H186"/>
  <c r="I186"/>
  <c r="I175" s="1"/>
  <c r="D186"/>
  <c r="D176"/>
  <c r="C176" s="1"/>
  <c r="U52"/>
  <c r="U53"/>
  <c r="U54"/>
  <c r="U55"/>
  <c r="U56"/>
  <c r="U57"/>
  <c r="U58"/>
  <c r="U59"/>
  <c r="U60"/>
  <c r="E90" i="6"/>
  <c r="F90"/>
  <c r="D90"/>
  <c r="L52" i="3"/>
  <c r="L53"/>
  <c r="L54"/>
  <c r="L55"/>
  <c r="L56"/>
  <c r="L57"/>
  <c r="L58"/>
  <c r="L59"/>
  <c r="L60"/>
  <c r="C52"/>
  <c r="C53"/>
  <c r="C54"/>
  <c r="C55"/>
  <c r="C56"/>
  <c r="C57"/>
  <c r="C58"/>
  <c r="C59"/>
  <c r="C60"/>
  <c r="I45" i="2"/>
  <c r="H45"/>
  <c r="G45"/>
  <c r="F45"/>
  <c r="E45"/>
  <c r="D45"/>
  <c r="C45"/>
  <c r="B45"/>
  <c r="B46" s="1"/>
  <c r="C15"/>
  <c r="D15"/>
  <c r="E15"/>
  <c r="F15"/>
  <c r="G15"/>
  <c r="H15"/>
  <c r="I15"/>
  <c r="B15"/>
  <c r="E57" i="7"/>
  <c r="F57"/>
  <c r="D57"/>
  <c r="E64"/>
  <c r="F64"/>
  <c r="D64"/>
  <c r="A64"/>
  <c r="U108" i="3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W107"/>
  <c r="X107"/>
  <c r="Y107"/>
  <c r="Z107"/>
  <c r="AA107"/>
  <c r="AB107"/>
  <c r="AC107"/>
  <c r="V107"/>
  <c r="N107"/>
  <c r="O107"/>
  <c r="P107"/>
  <c r="Q107"/>
  <c r="R107"/>
  <c r="S107"/>
  <c r="T107"/>
  <c r="M107"/>
  <c r="E107"/>
  <c r="F107"/>
  <c r="G107"/>
  <c r="H107"/>
  <c r="I107"/>
  <c r="J107"/>
  <c r="K107"/>
  <c r="D107"/>
  <c r="AC146"/>
  <c r="W146"/>
  <c r="X146"/>
  <c r="Y146"/>
  <c r="Z146"/>
  <c r="AA146"/>
  <c r="AB146"/>
  <c r="V146"/>
  <c r="W138"/>
  <c r="X138"/>
  <c r="X137" s="1"/>
  <c r="Y138"/>
  <c r="Z138"/>
  <c r="AA138"/>
  <c r="AB138"/>
  <c r="AC138"/>
  <c r="V138"/>
  <c r="U139"/>
  <c r="U140"/>
  <c r="U141"/>
  <c r="U142"/>
  <c r="U143"/>
  <c r="U144"/>
  <c r="U145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V137"/>
  <c r="N146"/>
  <c r="O146"/>
  <c r="P146"/>
  <c r="Q146"/>
  <c r="R146"/>
  <c r="S146"/>
  <c r="T146"/>
  <c r="M146"/>
  <c r="N138"/>
  <c r="O138"/>
  <c r="P138"/>
  <c r="Q138"/>
  <c r="R138"/>
  <c r="S138"/>
  <c r="T138"/>
  <c r="M138"/>
  <c r="N137"/>
  <c r="O137"/>
  <c r="P137"/>
  <c r="Q137"/>
  <c r="R137"/>
  <c r="S137"/>
  <c r="T137"/>
  <c r="M137"/>
  <c r="L139"/>
  <c r="L140"/>
  <c r="L141"/>
  <c r="L142"/>
  <c r="L143"/>
  <c r="L144"/>
  <c r="L145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C139"/>
  <c r="C140"/>
  <c r="C141"/>
  <c r="C142"/>
  <c r="C143"/>
  <c r="C144"/>
  <c r="C145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E146"/>
  <c r="F146"/>
  <c r="G146"/>
  <c r="H146"/>
  <c r="I146"/>
  <c r="J146"/>
  <c r="K146"/>
  <c r="D146"/>
  <c r="E138"/>
  <c r="E137" s="1"/>
  <c r="F138"/>
  <c r="G138"/>
  <c r="H138"/>
  <c r="H137" s="1"/>
  <c r="I138"/>
  <c r="I137" s="1"/>
  <c r="J138"/>
  <c r="J137" s="1"/>
  <c r="K138"/>
  <c r="K137" s="1"/>
  <c r="D138"/>
  <c r="D137" s="1"/>
  <c r="W74"/>
  <c r="X74"/>
  <c r="Y74"/>
  <c r="Z74"/>
  <c r="AA74"/>
  <c r="AB74"/>
  <c r="AC74"/>
  <c r="V74"/>
  <c r="N74"/>
  <c r="O74"/>
  <c r="P74"/>
  <c r="Q74"/>
  <c r="R74"/>
  <c r="S74"/>
  <c r="T74"/>
  <c r="M74"/>
  <c r="E74"/>
  <c r="F74"/>
  <c r="G74"/>
  <c r="H74"/>
  <c r="I74"/>
  <c r="J74"/>
  <c r="K74"/>
  <c r="D74"/>
  <c r="U103"/>
  <c r="L103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75"/>
  <c r="U76"/>
  <c r="U77"/>
  <c r="U78"/>
  <c r="U79"/>
  <c r="U80"/>
  <c r="U81"/>
  <c r="U82"/>
  <c r="W102"/>
  <c r="X102"/>
  <c r="Y102"/>
  <c r="Z102"/>
  <c r="AA102"/>
  <c r="AB102"/>
  <c r="AC102"/>
  <c r="V102"/>
  <c r="N102"/>
  <c r="O102"/>
  <c r="P102"/>
  <c r="Q102"/>
  <c r="R102"/>
  <c r="S102"/>
  <c r="T102"/>
  <c r="M102"/>
  <c r="E102"/>
  <c r="F102"/>
  <c r="G102"/>
  <c r="H102"/>
  <c r="I102"/>
  <c r="J102"/>
  <c r="K102"/>
  <c r="D102"/>
  <c r="C103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C93"/>
  <c r="C94"/>
  <c r="C95"/>
  <c r="C96"/>
  <c r="C97"/>
  <c r="C98"/>
  <c r="C99"/>
  <c r="C100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U67"/>
  <c r="U68"/>
  <c r="U69"/>
  <c r="U70"/>
  <c r="U71"/>
  <c r="U72"/>
  <c r="U73"/>
  <c r="L67"/>
  <c r="L68"/>
  <c r="L69"/>
  <c r="L70"/>
  <c r="L71"/>
  <c r="L72"/>
  <c r="L73"/>
  <c r="C67"/>
  <c r="C68"/>
  <c r="C69"/>
  <c r="C70"/>
  <c r="C71"/>
  <c r="C72"/>
  <c r="C73"/>
  <c r="W66"/>
  <c r="X66"/>
  <c r="Y66"/>
  <c r="Z66"/>
  <c r="Z65" s="1"/>
  <c r="Z64" s="1"/>
  <c r="AA66"/>
  <c r="AA65" s="1"/>
  <c r="AB66"/>
  <c r="AC66"/>
  <c r="AC65" s="1"/>
  <c r="AC64" s="1"/>
  <c r="V66"/>
  <c r="V65" s="1"/>
  <c r="V64" s="1"/>
  <c r="T66"/>
  <c r="T65" s="1"/>
  <c r="T64" s="1"/>
  <c r="N66"/>
  <c r="N65" s="1"/>
  <c r="O66"/>
  <c r="P66"/>
  <c r="P65" s="1"/>
  <c r="P64" s="1"/>
  <c r="Q66"/>
  <c r="R66"/>
  <c r="R65" s="1"/>
  <c r="S66"/>
  <c r="M66"/>
  <c r="G66"/>
  <c r="H66"/>
  <c r="I66"/>
  <c r="J66"/>
  <c r="K66"/>
  <c r="E66"/>
  <c r="E65" s="1"/>
  <c r="D66"/>
  <c r="F66"/>
  <c r="X65" l="1"/>
  <c r="X64" s="1"/>
  <c r="AA137"/>
  <c r="E64"/>
  <c r="N64"/>
  <c r="AA64"/>
  <c r="L138"/>
  <c r="C186"/>
  <c r="S175"/>
  <c r="R64"/>
  <c r="AB65"/>
  <c r="AB64" s="1"/>
  <c r="AC137"/>
  <c r="Q175"/>
  <c r="T175"/>
  <c r="L186"/>
  <c r="D175"/>
  <c r="C175" s="1"/>
  <c r="L176"/>
  <c r="O175"/>
  <c r="U176"/>
  <c r="U175"/>
  <c r="AB137"/>
  <c r="Z137"/>
  <c r="W137"/>
  <c r="C107"/>
  <c r="L107"/>
  <c r="C102"/>
  <c r="U102"/>
  <c r="C138"/>
  <c r="U107"/>
  <c r="G137"/>
  <c r="U138"/>
  <c r="Y137"/>
  <c r="C146"/>
  <c r="F137"/>
  <c r="U146"/>
  <c r="L146"/>
  <c r="L137"/>
  <c r="L102"/>
  <c r="S65"/>
  <c r="S64" s="1"/>
  <c r="Q65"/>
  <c r="Q64" s="1"/>
  <c r="O65"/>
  <c r="F65"/>
  <c r="F64" s="1"/>
  <c r="H65"/>
  <c r="H64" s="1"/>
  <c r="K65"/>
  <c r="K64" s="1"/>
  <c r="I65"/>
  <c r="I64" s="1"/>
  <c r="J65"/>
  <c r="J64" s="1"/>
  <c r="W65"/>
  <c r="W64" s="1"/>
  <c r="L66"/>
  <c r="D65"/>
  <c r="D64" s="1"/>
  <c r="M65"/>
  <c r="M64" s="1"/>
  <c r="Y65"/>
  <c r="Y64" s="1"/>
  <c r="U74"/>
  <c r="U65"/>
  <c r="G65"/>
  <c r="C74"/>
  <c r="C66"/>
  <c r="U66"/>
  <c r="V49"/>
  <c r="W49"/>
  <c r="X49"/>
  <c r="Y49"/>
  <c r="Z49"/>
  <c r="AA49"/>
  <c r="AB49"/>
  <c r="AC49"/>
  <c r="S49"/>
  <c r="T49"/>
  <c r="R49"/>
  <c r="M49"/>
  <c r="N49"/>
  <c r="O49"/>
  <c r="P49"/>
  <c r="Q49"/>
  <c r="D49"/>
  <c r="E49"/>
  <c r="F49"/>
  <c r="G49"/>
  <c r="H49"/>
  <c r="I49"/>
  <c r="J49"/>
  <c r="K49"/>
  <c r="W45"/>
  <c r="X45"/>
  <c r="Y45"/>
  <c r="Z45"/>
  <c r="AA45"/>
  <c r="AB45"/>
  <c r="AC45"/>
  <c r="V45"/>
  <c r="N45"/>
  <c r="O45"/>
  <c r="P45"/>
  <c r="Q45"/>
  <c r="R45"/>
  <c r="S45"/>
  <c r="T45"/>
  <c r="M45"/>
  <c r="E45"/>
  <c r="F45"/>
  <c r="G45"/>
  <c r="H45"/>
  <c r="I45"/>
  <c r="J45"/>
  <c r="K45"/>
  <c r="D45"/>
  <c r="C48"/>
  <c r="U137" l="1"/>
  <c r="L175"/>
  <c r="U64"/>
  <c r="L65"/>
  <c r="O64"/>
  <c r="L64" s="1"/>
  <c r="C137"/>
  <c r="C65"/>
  <c r="G64"/>
  <c r="C64" s="1"/>
  <c r="L74"/>
  <c r="L45"/>
  <c r="U45"/>
  <c r="U46"/>
  <c r="U47"/>
  <c r="U50"/>
  <c r="U49" s="1"/>
  <c r="L46"/>
  <c r="L47"/>
  <c r="L50"/>
  <c r="L49" s="1"/>
  <c r="W51"/>
  <c r="X51"/>
  <c r="Y51"/>
  <c r="Z51"/>
  <c r="AA51"/>
  <c r="AB51"/>
  <c r="AC51"/>
  <c r="N51"/>
  <c r="O51"/>
  <c r="P51"/>
  <c r="Q51"/>
  <c r="R51"/>
  <c r="S51"/>
  <c r="T51"/>
  <c r="V51"/>
  <c r="M51"/>
  <c r="E51"/>
  <c r="F51"/>
  <c r="G51"/>
  <c r="H51"/>
  <c r="I51"/>
  <c r="J51"/>
  <c r="K51"/>
  <c r="D51"/>
  <c r="C46"/>
  <c r="C47"/>
  <c r="C45"/>
  <c r="U33"/>
  <c r="U34"/>
  <c r="U35"/>
  <c r="U36"/>
  <c r="U37"/>
  <c r="U38"/>
  <c r="U39"/>
  <c r="U40"/>
  <c r="U41"/>
  <c r="U42"/>
  <c r="U43"/>
  <c r="U44"/>
  <c r="U10"/>
  <c r="U11"/>
  <c r="U12"/>
  <c r="U13"/>
  <c r="U14"/>
  <c r="U15"/>
  <c r="U16"/>
  <c r="U18"/>
  <c r="U19"/>
  <c r="U20"/>
  <c r="U21"/>
  <c r="U22"/>
  <c r="U23"/>
  <c r="U24"/>
  <c r="U25"/>
  <c r="U26"/>
  <c r="U27"/>
  <c r="U28"/>
  <c r="U29"/>
  <c r="U30"/>
  <c r="U31"/>
  <c r="U32"/>
  <c r="L33"/>
  <c r="L37"/>
  <c r="L38"/>
  <c r="L39"/>
  <c r="L40"/>
  <c r="L41"/>
  <c r="L42"/>
  <c r="L43"/>
  <c r="L44"/>
  <c r="L10"/>
  <c r="L11"/>
  <c r="L12"/>
  <c r="L13"/>
  <c r="L14"/>
  <c r="L15"/>
  <c r="L16"/>
  <c r="L18"/>
  <c r="L19"/>
  <c r="L20"/>
  <c r="L21"/>
  <c r="L22"/>
  <c r="L23"/>
  <c r="L24"/>
  <c r="L25"/>
  <c r="L26"/>
  <c r="L27"/>
  <c r="L28"/>
  <c r="L29"/>
  <c r="L30"/>
  <c r="L31"/>
  <c r="L32"/>
  <c r="L34"/>
  <c r="L35"/>
  <c r="L36"/>
  <c r="C36"/>
  <c r="C37"/>
  <c r="C38"/>
  <c r="C39"/>
  <c r="C40"/>
  <c r="C41"/>
  <c r="C42"/>
  <c r="C43"/>
  <c r="C44"/>
  <c r="C19"/>
  <c r="C20"/>
  <c r="C21"/>
  <c r="C22"/>
  <c r="C23"/>
  <c r="C24"/>
  <c r="C25"/>
  <c r="C26"/>
  <c r="C27"/>
  <c r="C28"/>
  <c r="C29"/>
  <c r="C30"/>
  <c r="C31"/>
  <c r="C32"/>
  <c r="C33"/>
  <c r="C34"/>
  <c r="C35"/>
  <c r="C10"/>
  <c r="C11"/>
  <c r="C12"/>
  <c r="C13"/>
  <c r="C14"/>
  <c r="C15"/>
  <c r="C16"/>
  <c r="C18"/>
  <c r="W17"/>
  <c r="X17"/>
  <c r="Y17"/>
  <c r="Z17"/>
  <c r="AA17"/>
  <c r="AB17"/>
  <c r="AC17"/>
  <c r="V17"/>
  <c r="N17"/>
  <c r="O17"/>
  <c r="P17"/>
  <c r="Q17"/>
  <c r="R17"/>
  <c r="S17"/>
  <c r="T17"/>
  <c r="M17"/>
  <c r="E17"/>
  <c r="F17"/>
  <c r="G17"/>
  <c r="H17"/>
  <c r="I17"/>
  <c r="J17"/>
  <c r="K17"/>
  <c r="D17"/>
  <c r="W9"/>
  <c r="W8" s="1"/>
  <c r="X9"/>
  <c r="X8" s="1"/>
  <c r="X7" s="1"/>
  <c r="X5" s="1"/>
  <c r="Y9"/>
  <c r="Y8" s="1"/>
  <c r="Z9"/>
  <c r="AA9"/>
  <c r="AA8" s="1"/>
  <c r="AB9"/>
  <c r="AC9"/>
  <c r="AC8" s="1"/>
  <c r="V9"/>
  <c r="AC7" l="1"/>
  <c r="AC5" s="1"/>
  <c r="Y7"/>
  <c r="Y5" s="1"/>
  <c r="AA7"/>
  <c r="AA5" s="1"/>
  <c r="W7"/>
  <c r="W5" s="1"/>
  <c r="U51"/>
  <c r="Z8"/>
  <c r="Z7" s="1"/>
  <c r="Z5" s="1"/>
  <c r="AB8"/>
  <c r="AB7" s="1"/>
  <c r="AB5" s="1"/>
  <c r="L51"/>
  <c r="U9"/>
  <c r="V8"/>
  <c r="V7" s="1"/>
  <c r="V5" s="1"/>
  <c r="C51"/>
  <c r="C17"/>
  <c r="L17"/>
  <c r="U17"/>
  <c r="N9"/>
  <c r="O9"/>
  <c r="P9"/>
  <c r="P8" s="1"/>
  <c r="P7" s="1"/>
  <c r="P5" s="1"/>
  <c r="Q9"/>
  <c r="Q8" s="1"/>
  <c r="Q7" s="1"/>
  <c r="Q5" s="1"/>
  <c r="R9"/>
  <c r="R8" s="1"/>
  <c r="R7" s="1"/>
  <c r="R5" s="1"/>
  <c r="S9"/>
  <c r="S8" s="1"/>
  <c r="S7" s="1"/>
  <c r="S5" s="1"/>
  <c r="T9"/>
  <c r="T8" s="1"/>
  <c r="T7" s="1"/>
  <c r="T5" s="1"/>
  <c r="M9"/>
  <c r="M8" s="1"/>
  <c r="E9"/>
  <c r="F9"/>
  <c r="G9"/>
  <c r="H9"/>
  <c r="I9"/>
  <c r="J9"/>
  <c r="J8" s="1"/>
  <c r="K9"/>
  <c r="K8" s="1"/>
  <c r="K7" s="1"/>
  <c r="K5" s="1"/>
  <c r="D9"/>
  <c r="D8" s="1"/>
  <c r="H22" i="9"/>
  <c r="G22"/>
  <c r="F22"/>
  <c r="H13"/>
  <c r="F13"/>
  <c r="U7" i="3" l="1"/>
  <c r="U5" s="1"/>
  <c r="G8"/>
  <c r="G7" s="1"/>
  <c r="G5" s="1"/>
  <c r="E8"/>
  <c r="E7" s="1"/>
  <c r="E5" s="1"/>
  <c r="N8"/>
  <c r="N7" s="1"/>
  <c r="N5" s="1"/>
  <c r="H8"/>
  <c r="H7" s="1"/>
  <c r="H5" s="1"/>
  <c r="F8"/>
  <c r="F7" s="1"/>
  <c r="F5" s="1"/>
  <c r="M7"/>
  <c r="M5" s="1"/>
  <c r="O8"/>
  <c r="O7" s="1"/>
  <c r="O5" s="1"/>
  <c r="J7"/>
  <c r="J5" s="1"/>
  <c r="U8"/>
  <c r="I8"/>
  <c r="I7" s="1"/>
  <c r="I5" s="1"/>
  <c r="C9"/>
  <c r="D7"/>
  <c r="D5" s="1"/>
  <c r="L9"/>
  <c r="F24" i="9"/>
  <c r="G13"/>
  <c r="G24" s="1"/>
  <c r="H24"/>
  <c r="E116" i="6"/>
  <c r="E115" s="1"/>
  <c r="F116"/>
  <c r="F115" s="1"/>
  <c r="D116"/>
  <c r="D115" s="1"/>
  <c r="E113"/>
  <c r="E112" s="1"/>
  <c r="F113"/>
  <c r="F112" s="1"/>
  <c r="D113"/>
  <c r="D112"/>
  <c r="E109"/>
  <c r="F109"/>
  <c r="D109"/>
  <c r="D107"/>
  <c r="D106" s="1"/>
  <c r="D104"/>
  <c r="D103" s="1"/>
  <c r="E96"/>
  <c r="F96"/>
  <c r="D96"/>
  <c r="D94"/>
  <c r="E88"/>
  <c r="F88"/>
  <c r="D88"/>
  <c r="D80"/>
  <c r="E80"/>
  <c r="F80"/>
  <c r="E74"/>
  <c r="F74"/>
  <c r="D74"/>
  <c r="E72"/>
  <c r="F72"/>
  <c r="F71" s="1"/>
  <c r="D72"/>
  <c r="D71" s="1"/>
  <c r="D67"/>
  <c r="D66" s="1"/>
  <c r="D56"/>
  <c r="D55" s="1"/>
  <c r="E71" l="1"/>
  <c r="L8" i="3"/>
  <c r="C7"/>
  <c r="C5" s="1"/>
  <c r="C8"/>
  <c r="L7"/>
  <c r="L5" s="1"/>
  <c r="F111" i="6"/>
  <c r="D100"/>
  <c r="D111"/>
  <c r="E111"/>
  <c r="F56"/>
  <c r="F55" s="1"/>
  <c r="E56"/>
  <c r="E55" s="1"/>
  <c r="E36" i="7"/>
  <c r="F36"/>
  <c r="D36"/>
  <c r="E34"/>
  <c r="F34"/>
  <c r="D34"/>
  <c r="E32"/>
  <c r="F32"/>
  <c r="D32"/>
  <c r="E30"/>
  <c r="F30"/>
  <c r="D30"/>
  <c r="E24"/>
  <c r="F24"/>
  <c r="D24"/>
  <c r="E19"/>
  <c r="E18" s="1"/>
  <c r="F19"/>
  <c r="D19"/>
  <c r="D18" s="1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E15"/>
  <c r="F15"/>
  <c r="D15"/>
  <c r="E12"/>
  <c r="F12"/>
  <c r="D12"/>
  <c r="D50"/>
  <c r="D48"/>
  <c r="E9"/>
  <c r="F9"/>
  <c r="F8" s="1"/>
  <c r="D9"/>
  <c r="D8" s="1"/>
  <c r="A108"/>
  <c r="F107"/>
  <c r="E107"/>
  <c r="D107"/>
  <c r="A107"/>
  <c r="F106"/>
  <c r="E106"/>
  <c r="D106"/>
  <c r="A106"/>
  <c r="A105"/>
  <c r="F104"/>
  <c r="E104"/>
  <c r="D104"/>
  <c r="A104"/>
  <c r="A103"/>
  <c r="A102"/>
  <c r="A101"/>
  <c r="F100"/>
  <c r="E100"/>
  <c r="D100"/>
  <c r="A100"/>
  <c r="F99"/>
  <c r="E99"/>
  <c r="D99"/>
  <c r="A99"/>
  <c r="A98"/>
  <c r="F97"/>
  <c r="E97"/>
  <c r="D97"/>
  <c r="A97"/>
  <c r="A96"/>
  <c r="F95"/>
  <c r="E95"/>
  <c r="D95"/>
  <c r="A95"/>
  <c r="A94"/>
  <c r="A93"/>
  <c r="A92"/>
  <c r="F91"/>
  <c r="E91"/>
  <c r="D91"/>
  <c r="A91"/>
  <c r="F90"/>
  <c r="E90"/>
  <c r="D90"/>
  <c r="A90"/>
  <c r="F89"/>
  <c r="E89"/>
  <c r="D89"/>
  <c r="A89"/>
  <c r="A88"/>
  <c r="A87"/>
  <c r="F86"/>
  <c r="F85" s="1"/>
  <c r="F84" s="1"/>
  <c r="E86"/>
  <c r="E85" s="1"/>
  <c r="E84" s="1"/>
  <c r="D86"/>
  <c r="D85" s="1"/>
  <c r="D84" s="1"/>
  <c r="A86"/>
  <c r="A85"/>
  <c r="A84"/>
  <c r="A83"/>
  <c r="F82"/>
  <c r="E82"/>
  <c r="D82"/>
  <c r="A82"/>
  <c r="F81"/>
  <c r="E81"/>
  <c r="D81"/>
  <c r="A81"/>
  <c r="A80"/>
  <c r="F79"/>
  <c r="E79"/>
  <c r="D79"/>
  <c r="A79"/>
  <c r="A78"/>
  <c r="F77"/>
  <c r="E77"/>
  <c r="D77"/>
  <c r="A77"/>
  <c r="A76"/>
  <c r="F75"/>
  <c r="E75"/>
  <c r="D75"/>
  <c r="A75"/>
  <c r="A74"/>
  <c r="A73"/>
  <c r="A72"/>
  <c r="F71"/>
  <c r="E71"/>
  <c r="D71"/>
  <c r="A71"/>
  <c r="A70"/>
  <c r="F69"/>
  <c r="E69"/>
  <c r="D69"/>
  <c r="A69"/>
  <c r="A68"/>
  <c r="A67"/>
  <c r="F66"/>
  <c r="F63" s="1"/>
  <c r="E66"/>
  <c r="E63" s="1"/>
  <c r="D66"/>
  <c r="D63" s="1"/>
  <c r="A66"/>
  <c r="A63"/>
  <c r="A62"/>
  <c r="A61"/>
  <c r="A60"/>
  <c r="A59"/>
  <c r="D56"/>
  <c r="D55" s="1"/>
  <c r="A57"/>
  <c r="F56"/>
  <c r="F55" s="1"/>
  <c r="E56"/>
  <c r="E55" s="1"/>
  <c r="A56"/>
  <c r="A55"/>
  <c r="A54"/>
  <c r="F53"/>
  <c r="E53"/>
  <c r="D53"/>
  <c r="A53"/>
  <c r="A52"/>
  <c r="A51"/>
  <c r="F50"/>
  <c r="E50"/>
  <c r="A50"/>
  <c r="A49"/>
  <c r="F48"/>
  <c r="E48"/>
  <c r="A48"/>
  <c r="A47"/>
  <c r="A46"/>
  <c r="F45"/>
  <c r="E45"/>
  <c r="D45"/>
  <c r="A45"/>
  <c r="A44"/>
  <c r="F43"/>
  <c r="E43"/>
  <c r="D43"/>
  <c r="A43"/>
  <c r="A42"/>
  <c r="A41"/>
  <c r="F40"/>
  <c r="E40"/>
  <c r="D40"/>
  <c r="A40"/>
  <c r="A39"/>
  <c r="A38"/>
  <c r="A16"/>
  <c r="A15"/>
  <c r="A13"/>
  <c r="A12"/>
  <c r="A11"/>
  <c r="A10"/>
  <c r="A9"/>
  <c r="E8"/>
  <c r="A8"/>
  <c r="A7"/>
  <c r="F6"/>
  <c r="F5" s="1"/>
  <c r="E6"/>
  <c r="E5" s="1"/>
  <c r="D6"/>
  <c r="D5" s="1"/>
  <c r="A6"/>
  <c r="A5"/>
  <c r="A4"/>
  <c r="A3"/>
  <c r="A108" i="6"/>
  <c r="F107"/>
  <c r="F106" s="1"/>
  <c r="E107"/>
  <c r="E106" s="1"/>
  <c r="A107"/>
  <c r="A106"/>
  <c r="A105"/>
  <c r="F104"/>
  <c r="F103" s="1"/>
  <c r="F100" s="1"/>
  <c r="E104"/>
  <c r="E103" s="1"/>
  <c r="A104"/>
  <c r="A103"/>
  <c r="A102"/>
  <c r="A101"/>
  <c r="A100"/>
  <c r="A99"/>
  <c r="A98"/>
  <c r="A97"/>
  <c r="A96"/>
  <c r="A95"/>
  <c r="F94"/>
  <c r="E94"/>
  <c r="A94"/>
  <c r="A93"/>
  <c r="A92"/>
  <c r="A90"/>
  <c r="A89"/>
  <c r="A88"/>
  <c r="A87"/>
  <c r="A86"/>
  <c r="A85"/>
  <c r="A84"/>
  <c r="A83"/>
  <c r="A82"/>
  <c r="A81"/>
  <c r="A80"/>
  <c r="F78"/>
  <c r="F77" s="1"/>
  <c r="F70" s="1"/>
  <c r="E78"/>
  <c r="E77" s="1"/>
  <c r="D78"/>
  <c r="D77" s="1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F63"/>
  <c r="E63"/>
  <c r="D63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F39"/>
  <c r="E39"/>
  <c r="D39"/>
  <c r="A39"/>
  <c r="A38"/>
  <c r="F37"/>
  <c r="E37"/>
  <c r="D37"/>
  <c r="A37"/>
  <c r="A36"/>
  <c r="A35"/>
  <c r="A34"/>
  <c r="A33"/>
  <c r="A32"/>
  <c r="A31"/>
  <c r="A30"/>
  <c r="A29"/>
  <c r="A28"/>
  <c r="F27"/>
  <c r="E27"/>
  <c r="D27"/>
  <c r="A27"/>
  <c r="A26"/>
  <c r="A25"/>
  <c r="A24"/>
  <c r="A23"/>
  <c r="A22"/>
  <c r="A21"/>
  <c r="F20"/>
  <c r="E20"/>
  <c r="D20"/>
  <c r="A20"/>
  <c r="A19"/>
  <c r="A18"/>
  <c r="A17"/>
  <c r="A16"/>
  <c r="F15"/>
  <c r="E15"/>
  <c r="D15"/>
  <c r="A15"/>
  <c r="A14"/>
  <c r="A13"/>
  <c r="A12"/>
  <c r="F11"/>
  <c r="E11"/>
  <c r="D11"/>
  <c r="A11"/>
  <c r="A10"/>
  <c r="F9"/>
  <c r="E9"/>
  <c r="D9"/>
  <c r="A9"/>
  <c r="A8"/>
  <c r="A7"/>
  <c r="A6"/>
  <c r="F5"/>
  <c r="E5"/>
  <c r="D5"/>
  <c r="A5"/>
  <c r="A4"/>
  <c r="A3"/>
  <c r="E100" l="1"/>
  <c r="E70" s="1"/>
  <c r="E67"/>
  <c r="E66" s="1"/>
  <c r="E65" s="1"/>
  <c r="E62" s="1"/>
  <c r="E61" s="1"/>
  <c r="F18" i="7"/>
  <c r="F67" i="6"/>
  <c r="F66" s="1"/>
  <c r="F65" s="1"/>
  <c r="F62" s="1"/>
  <c r="F61" s="1"/>
  <c r="D62"/>
  <c r="D61" s="1"/>
  <c r="E14"/>
  <c r="D47"/>
  <c r="F47"/>
  <c r="E4"/>
  <c r="D14"/>
  <c r="F14"/>
  <c r="F29" i="7"/>
  <c r="E29"/>
  <c r="D29"/>
  <c r="D4" s="1"/>
  <c r="E4"/>
  <c r="F39"/>
  <c r="F47"/>
  <c r="E47"/>
  <c r="D39"/>
  <c r="D47"/>
  <c r="E39"/>
  <c r="E94"/>
  <c r="E93" s="1"/>
  <c r="E88" s="1"/>
  <c r="F11"/>
  <c r="E68"/>
  <c r="E62" s="1"/>
  <c r="F74"/>
  <c r="F73" s="1"/>
  <c r="D11"/>
  <c r="E11"/>
  <c r="D94"/>
  <c r="D93" s="1"/>
  <c r="D88" s="1"/>
  <c r="F4"/>
  <c r="F94"/>
  <c r="F93" s="1"/>
  <c r="F88" s="1"/>
  <c r="F103"/>
  <c r="F102" s="1"/>
  <c r="D74"/>
  <c r="D73" s="1"/>
  <c r="E74"/>
  <c r="E73" s="1"/>
  <c r="D103"/>
  <c r="D102" s="1"/>
  <c r="E103"/>
  <c r="E102" s="1"/>
  <c r="D68"/>
  <c r="D62" s="1"/>
  <c r="F68"/>
  <c r="F62" s="1"/>
  <c r="E47" i="6"/>
  <c r="D4"/>
  <c r="F4"/>
  <c r="D38" i="7" l="1"/>
  <c r="D3" s="1"/>
  <c r="D3" i="6"/>
  <c r="E3"/>
  <c r="F3"/>
  <c r="F38" i="7"/>
  <c r="F3" s="1"/>
  <c r="E38"/>
  <c r="E3" s="1"/>
  <c r="B16" i="2" l="1"/>
  <c r="C50" i="3"/>
  <c r="C49" s="1"/>
</calcChain>
</file>

<file path=xl/sharedStrings.xml><?xml version="1.0" encoding="utf-8"?>
<sst xmlns="http://schemas.openxmlformats.org/spreadsheetml/2006/main" count="630" uniqueCount="377">
  <si>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</si>
  <si>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</si>
  <si>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</si>
  <si>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</si>
  <si>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</si>
  <si>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</si>
  <si>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</si>
  <si>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</si>
  <si>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</si>
  <si>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</si>
  <si>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</si>
  <si>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</si>
  <si>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</si>
  <si>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</si>
  <si>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</si>
  <si>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</si>
  <si>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</si>
  <si>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</si>
  <si>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</si>
  <si>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</si>
  <si>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</si>
  <si>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</si>
  <si>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</si>
  <si>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</si>
  <si>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</si>
  <si>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</si>
  <si>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</si>
  <si>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</si>
  <si>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</si>
  <si>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</si>
  <si>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</si>
  <si>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</si>
  <si>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</si>
  <si>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</si>
  <si>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</si>
  <si>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</si>
  <si>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</si>
  <si>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</si>
  <si>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</si>
  <si>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</si>
  <si>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</si>
  <si>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</si>
  <si>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</si>
  <si>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</si>
  <si>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</si>
  <si>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</si>
  <si>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</si>
  <si>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</si>
  <si>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</si>
  <si>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</si>
  <si>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</si>
  <si>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</si>
  <si>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</si>
  <si>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</si>
  <si>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</si>
  <si>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</si>
  <si>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</si>
  <si>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</si>
  <si>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</si>
  <si>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</si>
  <si>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</si>
  <si>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</si>
  <si>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</si>
  <si>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</si>
  <si>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</si>
  <si>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</si>
  <si>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</si>
  <si>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</si>
  <si>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</si>
  <si>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</si>
  <si>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</si>
  <si>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</si>
  <si>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</si>
  <si>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</si>
  <si>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</si>
  <si>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</si>
  <si>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</si>
  <si>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</si>
  <si>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</si>
  <si>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</si>
  <si>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</si>
  <si>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</si>
  <si>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</si>
  <si>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</si>
  <si>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</si>
  <si>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</si>
  <si>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</si>
  <si>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</si>
  <si>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</si>
  <si>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</si>
  <si>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</si>
  <si>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</si>
  <si>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</si>
  <si>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</si>
  <si>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</si>
  <si>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</si>
  <si>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</si>
  <si>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</si>
  <si>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</si>
  <si>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</si>
  <si>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</si>
  <si>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</si>
  <si>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</si>
  <si>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</si>
  <si>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</si>
  <si>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</si>
  <si>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</si>
  <si>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</si>
  <si>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</si>
  <si>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</si>
  <si>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</si>
  <si>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</si>
  <si>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</si>
  <si>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</si>
  <si>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</si>
  <si>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</si>
  <si>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</si>
  <si>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</si>
  <si>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</si>
  <si>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</si>
  <si>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</si>
  <si>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</si>
  <si>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</si>
  <si>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</si>
  <si>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</si>
  <si>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</si>
  <si>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</si>
  <si>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</si>
  <si>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</si>
  <si>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</si>
  <si>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</si>
  <si>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</si>
  <si>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</si>
  <si>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</si>
  <si>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</si>
  <si>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</si>
  <si>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</si>
  <si>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</si>
  <si>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</si>
  <si>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</si>
  <si>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</si>
  <si>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</si>
  <si>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</si>
  <si>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</si>
  <si>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</si>
  <si>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</si>
  <si>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</si>
  <si>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</si>
  <si>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</si>
  <si>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</si>
  <si>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</si>
  <si>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</si>
  <si>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</si>
  <si>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</si>
  <si>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</si>
  <si>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</si>
  <si>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</si>
  <si>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</si>
  <si>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</si>
  <si>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</si>
  <si>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</si>
  <si>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</si>
  <si>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</si>
  <si>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</si>
  <si>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</si>
  <si>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</si>
  <si>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</si>
  <si>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</si>
  <si>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</si>
  <si>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</si>
  <si>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</si>
  <si>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</si>
  <si>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</si>
  <si>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</si>
  <si>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</si>
  <si>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</si>
  <si>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</si>
  <si>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</si>
  <si>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</si>
  <si>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</si>
  <si>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</si>
  <si>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</si>
  <si>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</si>
  <si>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</si>
  <si>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</si>
  <si>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</si>
  <si>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</si>
  <si>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</si>
  <si>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</si>
  <si>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</si>
  <si>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</si>
  <si>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</si>
  <si>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</si>
  <si>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</si>
  <si>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</si>
  <si>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</si>
  <si>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</si>
  <si>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</si>
  <si>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</si>
  <si>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</si>
  <si>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</si>
  <si>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</si>
  <si>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</si>
  <si>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</si>
  <si>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</si>
  <si>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</si>
  <si>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</si>
  <si>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</si>
  <si>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</si>
  <si>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</si>
  <si>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</si>
  <si>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</si>
  <si>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</si>
  <si>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</si>
  <si>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</si>
  <si>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</si>
  <si>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</si>
  <si>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</si>
  <si>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</si>
  <si>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</si>
  <si>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</si>
  <si>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</si>
  <si>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</si>
  <si>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</si>
  <si>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</si>
  <si>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</si>
  <si>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</si>
  <si>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</si>
  <si>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</si>
  <si>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</si>
  <si>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</si>
  <si>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</si>
  <si>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</si>
  <si>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</si>
  <si>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</si>
  <si>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</si>
  <si>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</si>
  <si>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</si>
  <si>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</si>
  <si>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</si>
  <si>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</si>
  <si>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</si>
  <si>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</si>
  <si>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</si>
  <si>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</si>
  <si>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</si>
  <si>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</si>
  <si>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</si>
  <si>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</si>
  <si>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</si>
  <si>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</si>
  <si>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</si>
  <si>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</si>
  <si>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</si>
  <si>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</si>
  <si>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</si>
  <si>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</si>
  <si>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</si>
  <si>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</si>
  <si>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</si>
  <si>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</si>
  <si>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</si>
  <si>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</si>
  <si>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</si>
  <si>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</si>
  <si>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</si>
  <si>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</si>
  <si>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</si>
  <si>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</si>
  <si>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</si>
  <si>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</si>
  <si>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</si>
  <si>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</si>
  <si>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</si>
  <si>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</si>
  <si>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</si>
  <si>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</si>
  <si>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</si>
  <si>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</si>
  <si>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</si>
  <si>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</si>
  <si>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</si>
  <si>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</si>
  <si>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</si>
  <si>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</si>
  <si>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</si>
  <si>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</si>
  <si>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</si>
  <si>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</si>
  <si>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</si>
  <si>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</si>
  <si>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</si>
  <si>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</si>
  <si>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</si>
  <si>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</si>
  <si>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</si>
  <si>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</si>
  <si>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</si>
  <si>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</si>
  <si>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</si>
  <si>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</si>
  <si>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</si>
  <si>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</si>
  <si>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</si>
  <si>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</si>
  <si>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</si>
  <si>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</si>
  <si>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</si>
  <si>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</si>
  <si>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</si>
  <si>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</si>
  <si>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</si>
  <si>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</si>
  <si>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</si>
  <si>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</si>
  <si>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</si>
  <si>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</si>
  <si>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</si>
  <si>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</si>
  <si>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</si>
  <si>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</si>
  <si>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</si>
  <si>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</si>
  <si>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</si>
  <si>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</si>
  <si>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</si>
  <si>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</si>
  <si>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</si>
  <si>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</si>
  <si>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</si>
  <si>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</si>
  <si>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</si>
  <si>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</si>
  <si>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</si>
  <si>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</si>
  <si>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</si>
  <si>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</si>
  <si>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</si>
  <si>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</si>
  <si>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</si>
  <si>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Plan 2018.</t>
  </si>
  <si>
    <t>Projekcija 2020.</t>
  </si>
  <si>
    <t>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</si>
  <si>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</si>
  <si>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</si>
  <si>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</si>
  <si>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</si>
  <si>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</si>
  <si>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</si>
  <si>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</si>
  <si>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</si>
  <si>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</si>
  <si>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</si>
  <si>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</si>
  <si>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</si>
  <si>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</si>
  <si>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</si>
  <si>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</si>
  <si>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</si>
  <si>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</si>
  <si>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</si>
  <si>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</si>
  <si>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</si>
  <si>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Natjecanja i smotre u znanju, vještinama i sposobnostima</t>
  </si>
  <si>
    <t>Program za poticanje dodatnog odgojno-obrazovnog stvaralaštva</t>
  </si>
  <si>
    <t>OŠ JELENJE-DRAŽICE</t>
  </si>
  <si>
    <t>Nakn. građanima i kućanstvima u naravi</t>
  </si>
  <si>
    <t xml:space="preserve">Prihodi od prodaje proizvoda i robe </t>
  </si>
  <si>
    <t>Prihodi od prodaje robe</t>
  </si>
  <si>
    <t>Sufinanciranje cijena usluge, participacije i slično</t>
  </si>
  <si>
    <t>Knjige</t>
  </si>
  <si>
    <t>PLAN PRIHODA I PRIMITAKA  2018.</t>
  </si>
  <si>
    <t>A  530222</t>
  </si>
  <si>
    <t>A  530202</t>
  </si>
  <si>
    <t>A 530235</t>
  </si>
  <si>
    <t>Rekonstrukcija i dogradnja škole</t>
  </si>
  <si>
    <t>Ukupno prihodi i primici za 2019.</t>
  </si>
</sst>
</file>

<file path=xl/styles.xml><?xml version="1.0" encoding="utf-8"?>
<styleSheet xmlns="http://schemas.openxmlformats.org/spreadsheetml/2006/main">
  <fonts count="5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3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9" fillId="0" borderId="25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0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3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3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3" xfId="42" applyFont="1" applyFill="1" applyBorder="1" applyAlignment="1">
      <alignment horizontal="left" vertical="center" wrapText="1"/>
    </xf>
    <xf numFmtId="0" fontId="18" fillId="20" borderId="33" xfId="42" applyFont="1" applyFill="1" applyBorder="1" applyAlignment="1">
      <alignment horizontal="left" vertical="center" wrapText="1"/>
    </xf>
    <xf numFmtId="0" fontId="19" fillId="0" borderId="32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2" xfId="42" applyFont="1" applyBorder="1" applyAlignment="1">
      <alignment horizontal="center" vertical="center" wrapText="1"/>
    </xf>
    <xf numFmtId="4" fontId="38" fillId="20" borderId="33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3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4" fontId="35" fillId="20" borderId="33" xfId="42" applyNumberFormat="1" applyFont="1" applyFill="1" applyBorder="1" applyAlignment="1">
      <alignment horizontal="right" wrapText="1"/>
    </xf>
    <xf numFmtId="4" fontId="43" fillId="20" borderId="33" xfId="42" applyNumberFormat="1" applyFont="1" applyFill="1" applyBorder="1" applyAlignment="1">
      <alignment horizontal="right" wrapText="1"/>
    </xf>
    <xf numFmtId="4" fontId="38" fillId="20" borderId="33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4" fontId="43" fillId="20" borderId="33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3" xfId="42" applyFont="1" applyFill="1" applyBorder="1" applyAlignment="1">
      <alignment horizontal="left" vertical="center" wrapText="1"/>
    </xf>
    <xf numFmtId="4" fontId="39" fillId="20" borderId="33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3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3" xfId="42" applyFont="1" applyFill="1" applyBorder="1" applyAlignment="1">
      <alignment vertical="center" wrapText="1"/>
    </xf>
    <xf numFmtId="0" fontId="35" fillId="0" borderId="32" xfId="42" applyFont="1" applyBorder="1" applyAlignment="1">
      <alignment horizontal="left" vertical="center" wrapText="1"/>
    </xf>
    <xf numFmtId="0" fontId="35" fillId="20" borderId="33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3" xfId="42" applyFont="1" applyFill="1" applyBorder="1" applyAlignment="1">
      <alignment horizontal="left" wrapText="1"/>
    </xf>
    <xf numFmtId="0" fontId="37" fillId="20" borderId="33" xfId="42" applyFont="1" applyFill="1" applyBorder="1" applyAlignment="1">
      <alignment horizontal="left" wrapText="1"/>
    </xf>
    <xf numFmtId="0" fontId="40" fillId="20" borderId="33" xfId="42" applyFont="1" applyFill="1" applyBorder="1" applyAlignment="1">
      <alignment horizontal="left" wrapText="1"/>
    </xf>
    <xf numFmtId="0" fontId="35" fillId="0" borderId="32" xfId="42" applyFont="1" applyBorder="1" applyAlignment="1">
      <alignment vertical="center" wrapText="1"/>
    </xf>
    <xf numFmtId="0" fontId="35" fillId="20" borderId="33" xfId="42" applyFont="1" applyFill="1" applyBorder="1" applyAlignment="1">
      <alignment wrapText="1"/>
    </xf>
    <xf numFmtId="0" fontId="44" fillId="20" borderId="33" xfId="42" applyFont="1" applyFill="1" applyBorder="1" applyAlignment="1">
      <alignment wrapText="1"/>
    </xf>
    <xf numFmtId="0" fontId="45" fillId="20" borderId="33" xfId="42" applyFont="1" applyFill="1" applyBorder="1" applyAlignment="1">
      <alignment wrapText="1"/>
    </xf>
    <xf numFmtId="0" fontId="24" fillId="22" borderId="15" xfId="0" applyNumberFormat="1" applyFont="1" applyFill="1" applyBorder="1" applyAlignment="1" applyProtection="1">
      <alignment horizontal="center" vertical="center" wrapText="1"/>
    </xf>
    <xf numFmtId="0" fontId="23" fillId="22" borderId="15" xfId="0" applyNumberFormat="1" applyFont="1" applyFill="1" applyBorder="1" applyAlignment="1" applyProtection="1">
      <alignment horizontal="center" vertical="center" wrapText="1"/>
    </xf>
    <xf numFmtId="0" fontId="24" fillId="23" borderId="15" xfId="0" applyNumberFormat="1" applyFont="1" applyFill="1" applyBorder="1" applyAlignment="1" applyProtection="1">
      <alignment horizontal="center" vertical="center"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4" fillId="24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4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29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3" fontId="26" fillId="25" borderId="15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right"/>
    </xf>
    <xf numFmtId="0" fontId="28" fillId="25" borderId="29" xfId="0" applyFont="1" applyFill="1" applyBorder="1" applyAlignment="1">
      <alignment horizontal="left"/>
    </xf>
    <xf numFmtId="0" fontId="18" fillId="25" borderId="14" xfId="0" applyNumberFormat="1" applyFont="1" applyFill="1" applyBorder="1" applyAlignment="1" applyProtection="1"/>
    <xf numFmtId="3" fontId="26" fillId="0" borderId="15" xfId="0" applyNumberFormat="1" applyFont="1" applyFill="1" applyBorder="1" applyAlignment="1" applyProtection="1">
      <alignment horizontal="right" wrapText="1"/>
    </xf>
    <xf numFmtId="3" fontId="26" fillId="0" borderId="15" xfId="0" applyNumberFormat="1" applyFont="1" applyBorder="1" applyAlignment="1">
      <alignment horizontal="right"/>
    </xf>
    <xf numFmtId="3" fontId="26" fillId="25" borderId="15" xfId="0" applyNumberFormat="1" applyFont="1" applyFill="1" applyBorder="1" applyAlignment="1" applyProtection="1">
      <alignment horizontal="right" wrapText="1"/>
    </xf>
    <xf numFmtId="3" fontId="26" fillId="21" borderId="29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5" borderId="29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19" xfId="0" applyNumberFormat="1" applyFont="1" applyFill="1" applyBorder="1" applyAlignment="1" applyProtection="1">
      <alignment horizontal="center"/>
    </xf>
    <xf numFmtId="0" fontId="22" fillId="0" borderId="19" xfId="0" applyNumberFormat="1" applyFont="1" applyFill="1" applyBorder="1" applyAlignment="1" applyProtection="1">
      <alignment wrapText="1"/>
    </xf>
    <xf numFmtId="4" fontId="22" fillId="0" borderId="19" xfId="0" applyNumberFormat="1" applyFont="1" applyFill="1" applyBorder="1" applyAlignment="1" applyProtection="1"/>
    <xf numFmtId="4" fontId="22" fillId="21" borderId="19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19" xfId="0" applyNumberFormat="1" applyFont="1" applyFill="1" applyBorder="1" applyAlignment="1" applyProtection="1">
      <alignment wrapText="1"/>
    </xf>
    <xf numFmtId="4" fontId="24" fillId="0" borderId="19" xfId="0" applyNumberFormat="1" applyFont="1" applyFill="1" applyBorder="1" applyAlignment="1" applyProtection="1"/>
    <xf numFmtId="4" fontId="24" fillId="21" borderId="19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19" xfId="0" applyNumberFormat="1" applyFont="1" applyFill="1" applyBorder="1" applyAlignment="1" applyProtection="1">
      <alignment horizontal="center"/>
    </xf>
    <xf numFmtId="0" fontId="24" fillId="27" borderId="19" xfId="0" applyNumberFormat="1" applyFont="1" applyFill="1" applyBorder="1" applyAlignment="1" applyProtection="1">
      <alignment wrapText="1"/>
    </xf>
    <xf numFmtId="0" fontId="24" fillId="22" borderId="19" xfId="0" applyNumberFormat="1" applyFont="1" applyFill="1" applyBorder="1" applyAlignment="1" applyProtection="1">
      <alignment horizontal="center"/>
    </xf>
    <xf numFmtId="0" fontId="19" fillId="22" borderId="19" xfId="0" applyNumberFormat="1" applyFont="1" applyFill="1" applyBorder="1" applyAlignment="1" applyProtection="1">
      <alignment wrapText="1"/>
    </xf>
    <xf numFmtId="4" fontId="24" fillId="22" borderId="19" xfId="0" applyNumberFormat="1" applyFont="1" applyFill="1" applyBorder="1" applyAlignment="1" applyProtection="1"/>
    <xf numFmtId="0" fontId="24" fillId="0" borderId="19" xfId="0" applyNumberFormat="1" applyFont="1" applyFill="1" applyBorder="1" applyAlignment="1" applyProtection="1">
      <alignment wrapText="1"/>
    </xf>
    <xf numFmtId="0" fontId="24" fillId="21" borderId="19" xfId="0" applyNumberFormat="1" applyFont="1" applyFill="1" applyBorder="1" applyAlignment="1" applyProtection="1">
      <alignment horizontal="center"/>
    </xf>
    <xf numFmtId="0" fontId="24" fillId="21" borderId="19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19" xfId="0" applyNumberFormat="1" applyFont="1" applyFill="1" applyBorder="1" applyAlignment="1" applyProtection="1">
      <alignment horizontal="center"/>
    </xf>
    <xf numFmtId="49" fontId="34" fillId="0" borderId="36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7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36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37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19" xfId="0" applyNumberFormat="1" applyFont="1" applyFill="1" applyBorder="1" applyAlignment="1" applyProtection="1">
      <alignment wrapText="1"/>
    </xf>
    <xf numFmtId="0" fontId="22" fillId="22" borderId="19" xfId="0" applyNumberFormat="1" applyFont="1" applyFill="1" applyBorder="1" applyAlignment="1" applyProtection="1">
      <alignment wrapText="1"/>
    </xf>
    <xf numFmtId="4" fontId="22" fillId="22" borderId="19" xfId="0" applyNumberFormat="1" applyFont="1" applyFill="1" applyBorder="1" applyAlignment="1" applyProtection="1"/>
    <xf numFmtId="0" fontId="24" fillId="0" borderId="19" xfId="0" applyNumberFormat="1" applyFont="1" applyFill="1" applyBorder="1" applyAlignment="1" applyProtection="1">
      <alignment horizontal="left" wrapText="1"/>
    </xf>
    <xf numFmtId="49" fontId="56" fillId="0" borderId="36" xfId="44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42" applyFont="1" applyAlignment="1">
      <alignment horizontal="left" indent="1"/>
    </xf>
    <xf numFmtId="49" fontId="34" fillId="0" borderId="0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9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0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0" xfId="0" applyNumberFormat="1" applyFont="1" applyFill="1" applyBorder="1" applyAlignment="1" applyProtection="1">
      <alignment horizontal="left" vertical="center" shrinkToFit="1"/>
      <protection hidden="1"/>
    </xf>
    <xf numFmtId="0" fontId="57" fillId="20" borderId="33" xfId="42" applyFont="1" applyFill="1" applyBorder="1" applyAlignment="1">
      <alignment horizontal="left" wrapText="1"/>
    </xf>
    <xf numFmtId="0" fontId="39" fillId="20" borderId="33" xfId="42" applyFont="1" applyFill="1" applyBorder="1" applyAlignment="1">
      <alignment horizontal="left" wrapText="1"/>
    </xf>
    <xf numFmtId="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 wrapText="1"/>
    </xf>
    <xf numFmtId="4" fontId="18" fillId="0" borderId="12" xfId="0" applyNumberFormat="1" applyFont="1" applyBorder="1" applyAlignment="1">
      <alignment horizontal="right" vertical="center" wrapText="1"/>
    </xf>
    <xf numFmtId="4" fontId="18" fillId="0" borderId="13" xfId="0" applyNumberFormat="1" applyFont="1" applyBorder="1" applyAlignment="1">
      <alignment horizontal="right" vertical="center" wrapText="1"/>
    </xf>
    <xf numFmtId="4" fontId="18" fillId="0" borderId="19" xfId="0" applyNumberFormat="1" applyFont="1" applyBorder="1" applyAlignment="1">
      <alignment horizontal="right" vertical="center"/>
    </xf>
    <xf numFmtId="4" fontId="18" fillId="0" borderId="20" xfId="0" applyNumberFormat="1" applyFont="1" applyBorder="1" applyAlignment="1">
      <alignment horizontal="right" vertical="center"/>
    </xf>
    <xf numFmtId="4" fontId="18" fillId="0" borderId="21" xfId="0" applyNumberFormat="1" applyFont="1" applyBorder="1" applyAlignment="1">
      <alignment horizontal="right" vertical="center"/>
    </xf>
    <xf numFmtId="4" fontId="18" fillId="0" borderId="22" xfId="0" applyNumberFormat="1" applyFont="1" applyBorder="1" applyAlignment="1">
      <alignment horizontal="right" vertical="center"/>
    </xf>
    <xf numFmtId="4" fontId="18" fillId="0" borderId="23" xfId="0" applyNumberFormat="1" applyFont="1" applyBorder="1" applyAlignment="1">
      <alignment horizontal="right" vertical="center"/>
    </xf>
    <xf numFmtId="4" fontId="18" fillId="0" borderId="24" xfId="0" applyNumberFormat="1" applyFont="1" applyBorder="1" applyAlignment="1">
      <alignment horizontal="right" vertical="center"/>
    </xf>
    <xf numFmtId="4" fontId="18" fillId="0" borderId="26" xfId="0" applyNumberFormat="1" applyFont="1" applyBorder="1" applyAlignment="1">
      <alignment horizontal="right" vertical="center"/>
    </xf>
    <xf numFmtId="4" fontId="18" fillId="0" borderId="25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 wrapText="1"/>
    </xf>
    <xf numFmtId="1" fontId="18" fillId="0" borderId="41" xfId="0" applyNumberFormat="1" applyFont="1" applyBorder="1" applyAlignment="1">
      <alignment horizontal="center" vertical="center" wrapText="1"/>
    </xf>
    <xf numFmtId="4" fontId="18" fillId="0" borderId="44" xfId="0" applyNumberFormat="1" applyFont="1" applyBorder="1" applyAlignment="1">
      <alignment horizontal="right" vertical="center" wrapText="1"/>
    </xf>
    <xf numFmtId="4" fontId="18" fillId="0" borderId="45" xfId="0" applyNumberFormat="1" applyFont="1" applyBorder="1" applyAlignment="1">
      <alignment horizontal="right" vertical="center"/>
    </xf>
    <xf numFmtId="0" fontId="18" fillId="0" borderId="41" xfId="0" applyFont="1" applyBorder="1"/>
    <xf numFmtId="4" fontId="18" fillId="0" borderId="46" xfId="0" applyNumberFormat="1" applyFont="1" applyBorder="1" applyAlignment="1">
      <alignment horizontal="right" vertical="center"/>
    </xf>
    <xf numFmtId="0" fontId="44" fillId="20" borderId="33" xfId="42" applyFont="1" applyFill="1" applyBorder="1" applyAlignment="1">
      <alignment horizontal="center" vertical="center" wrapText="1"/>
    </xf>
    <xf numFmtId="0" fontId="45" fillId="20" borderId="33" xfId="42" applyFont="1" applyFill="1" applyBorder="1" applyAlignment="1">
      <alignment horizontal="center" vertical="center" wrapText="1"/>
    </xf>
    <xf numFmtId="0" fontId="35" fillId="20" borderId="33" xfId="42" applyFont="1" applyFill="1" applyBorder="1" applyAlignment="1">
      <alignment horizontal="center" vertical="center" wrapText="1"/>
    </xf>
    <xf numFmtId="0" fontId="45" fillId="20" borderId="33" xfId="42" applyFont="1" applyFill="1" applyBorder="1" applyAlignment="1">
      <alignment horizontal="center" wrapText="1"/>
    </xf>
    <xf numFmtId="0" fontId="44" fillId="20" borderId="33" xfId="42" applyFont="1" applyFill="1" applyBorder="1" applyAlignment="1">
      <alignment horizontal="center" wrapText="1"/>
    </xf>
    <xf numFmtId="0" fontId="35" fillId="20" borderId="33" xfId="42" applyFont="1" applyFill="1" applyBorder="1" applyAlignment="1">
      <alignment horizontal="center" wrapText="1"/>
    </xf>
    <xf numFmtId="0" fontId="33" fillId="0" borderId="0" xfId="42" applyFont="1" applyAlignment="1">
      <alignment horizontal="center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9" xfId="0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28" fillId="25" borderId="29" xfId="0" quotePrefix="1" applyNumberFormat="1" applyFont="1" applyFill="1" applyBorder="1" applyAlignment="1" applyProtection="1">
      <alignment horizontal="left" wrapText="1"/>
    </xf>
    <xf numFmtId="0" fontId="29" fillId="25" borderId="14" xfId="0" applyNumberFormat="1" applyFont="1" applyFill="1" applyBorder="1" applyAlignment="1" applyProtection="1">
      <alignment wrapText="1"/>
    </xf>
    <xf numFmtId="0" fontId="28" fillId="0" borderId="29" xfId="0" quotePrefix="1" applyNumberFormat="1" applyFont="1" applyFill="1" applyBorder="1" applyAlignment="1" applyProtection="1">
      <alignment horizontal="left" wrapText="1"/>
    </xf>
    <xf numFmtId="0" fontId="26" fillId="25" borderId="29" xfId="0" applyNumberFormat="1" applyFont="1" applyFill="1" applyBorder="1" applyAlignment="1" applyProtection="1">
      <alignment horizontal="left" wrapText="1"/>
    </xf>
    <xf numFmtId="0" fontId="26" fillId="25" borderId="14" xfId="0" applyNumberFormat="1" applyFont="1" applyFill="1" applyBorder="1" applyAlignment="1" applyProtection="1">
      <alignment horizontal="left" wrapText="1"/>
    </xf>
    <xf numFmtId="0" fontId="26" fillId="25" borderId="35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29" xfId="0" applyNumberFormat="1" applyFont="1" applyFill="1" applyBorder="1" applyAlignment="1" applyProtection="1">
      <alignment horizontal="left" wrapText="1"/>
    </xf>
    <xf numFmtId="0" fontId="18" fillId="25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28" fillId="0" borderId="29" xfId="0" quotePrefix="1" applyFont="1" applyFill="1" applyBorder="1" applyAlignment="1">
      <alignment horizontal="left"/>
    </xf>
    <xf numFmtId="0" fontId="18" fillId="0" borderId="14" xfId="0" applyNumberFormat="1" applyFont="1" applyFill="1" applyBorder="1" applyAlignment="1" applyProtection="1">
      <alignment wrapText="1"/>
    </xf>
    <xf numFmtId="0" fontId="28" fillId="0" borderId="29" xfId="0" quotePrefix="1" applyFont="1" applyBorder="1" applyAlignment="1">
      <alignment horizontal="left"/>
    </xf>
    <xf numFmtId="0" fontId="26" fillId="21" borderId="29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35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1" xfId="0" quotePrefix="1" applyNumberFormat="1" applyFont="1" applyFill="1" applyBorder="1" applyAlignment="1" applyProtection="1">
      <alignment horizontal="left" wrapText="1"/>
    </xf>
    <xf numFmtId="0" fontId="22" fillId="0" borderId="31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4" fontId="19" fillId="0" borderId="26" xfId="0" applyNumberFormat="1" applyFont="1" applyBorder="1" applyAlignment="1">
      <alignment horizontal="center"/>
    </xf>
    <xf numFmtId="4" fontId="19" fillId="0" borderId="27" xfId="0" applyNumberFormat="1" applyFont="1" applyBorder="1" applyAlignment="1">
      <alignment horizontal="center"/>
    </xf>
    <xf numFmtId="4" fontId="19" fillId="0" borderId="42" xfId="0" applyNumberFormat="1" applyFont="1" applyBorder="1" applyAlignment="1">
      <alignment horizontal="center"/>
    </xf>
    <xf numFmtId="0" fontId="51" fillId="0" borderId="31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zoomScaleNormal="100" zoomScaleSheetLayoutView="100" workbookViewId="0">
      <selection activeCell="G11" sqref="G11"/>
    </sheetView>
  </sheetViews>
  <sheetFormatPr defaultColWidth="11.42578125" defaultRowHeight="12.75"/>
  <cols>
    <col min="1" max="2" width="4.28515625" style="36" customWidth="1"/>
    <col min="3" max="3" width="5.5703125" style="36" customWidth="1"/>
    <col min="4" max="4" width="5.28515625" style="28" customWidth="1"/>
    <col min="5" max="5" width="44.7109375" style="36" customWidth="1"/>
    <col min="6" max="6" width="15.85546875" style="36" bestFit="1" customWidth="1"/>
    <col min="7" max="7" width="17.28515625" style="36" customWidth="1"/>
    <col min="8" max="8" width="16.7109375" style="36" customWidth="1"/>
    <col min="9" max="9" width="11.42578125" style="36"/>
    <col min="10" max="10" width="16.28515625" style="36" bestFit="1" customWidth="1"/>
    <col min="11" max="11" width="21.7109375" style="36" bestFit="1" customWidth="1"/>
    <col min="12" max="256" width="11.42578125" style="36"/>
    <col min="257" max="258" width="4.28515625" style="36" customWidth="1"/>
    <col min="259" max="259" width="5.5703125" style="36" customWidth="1"/>
    <col min="260" max="260" width="5.28515625" style="36" customWidth="1"/>
    <col min="261" max="261" width="44.7109375" style="36" customWidth="1"/>
    <col min="262" max="262" width="15.85546875" style="36" bestFit="1" customWidth="1"/>
    <col min="263" max="263" width="17.28515625" style="36" customWidth="1"/>
    <col min="264" max="264" width="16.7109375" style="36" customWidth="1"/>
    <col min="265" max="265" width="11.42578125" style="36"/>
    <col min="266" max="266" width="16.28515625" style="36" bestFit="1" customWidth="1"/>
    <col min="267" max="267" width="21.7109375" style="36" bestFit="1" customWidth="1"/>
    <col min="268" max="512" width="11.42578125" style="36"/>
    <col min="513" max="514" width="4.28515625" style="36" customWidth="1"/>
    <col min="515" max="515" width="5.5703125" style="36" customWidth="1"/>
    <col min="516" max="516" width="5.28515625" style="36" customWidth="1"/>
    <col min="517" max="517" width="44.7109375" style="36" customWidth="1"/>
    <col min="518" max="518" width="15.85546875" style="36" bestFit="1" customWidth="1"/>
    <col min="519" max="519" width="17.28515625" style="36" customWidth="1"/>
    <col min="520" max="520" width="16.7109375" style="36" customWidth="1"/>
    <col min="521" max="521" width="11.42578125" style="36"/>
    <col min="522" max="522" width="16.28515625" style="36" bestFit="1" customWidth="1"/>
    <col min="523" max="523" width="21.7109375" style="36" bestFit="1" customWidth="1"/>
    <col min="524" max="768" width="11.42578125" style="36"/>
    <col min="769" max="770" width="4.28515625" style="36" customWidth="1"/>
    <col min="771" max="771" width="5.5703125" style="36" customWidth="1"/>
    <col min="772" max="772" width="5.28515625" style="36" customWidth="1"/>
    <col min="773" max="773" width="44.7109375" style="36" customWidth="1"/>
    <col min="774" max="774" width="15.85546875" style="36" bestFit="1" customWidth="1"/>
    <col min="775" max="775" width="17.28515625" style="36" customWidth="1"/>
    <col min="776" max="776" width="16.7109375" style="36" customWidth="1"/>
    <col min="777" max="777" width="11.42578125" style="36"/>
    <col min="778" max="778" width="16.28515625" style="36" bestFit="1" customWidth="1"/>
    <col min="779" max="779" width="21.7109375" style="36" bestFit="1" customWidth="1"/>
    <col min="780" max="1024" width="11.42578125" style="36"/>
    <col min="1025" max="1026" width="4.28515625" style="36" customWidth="1"/>
    <col min="1027" max="1027" width="5.5703125" style="36" customWidth="1"/>
    <col min="1028" max="1028" width="5.28515625" style="36" customWidth="1"/>
    <col min="1029" max="1029" width="44.7109375" style="36" customWidth="1"/>
    <col min="1030" max="1030" width="15.85546875" style="36" bestFit="1" customWidth="1"/>
    <col min="1031" max="1031" width="17.28515625" style="36" customWidth="1"/>
    <col min="1032" max="1032" width="16.7109375" style="36" customWidth="1"/>
    <col min="1033" max="1033" width="11.42578125" style="36"/>
    <col min="1034" max="1034" width="16.28515625" style="36" bestFit="1" customWidth="1"/>
    <col min="1035" max="1035" width="21.7109375" style="36" bestFit="1" customWidth="1"/>
    <col min="1036" max="1280" width="11.42578125" style="36"/>
    <col min="1281" max="1282" width="4.28515625" style="36" customWidth="1"/>
    <col min="1283" max="1283" width="5.5703125" style="36" customWidth="1"/>
    <col min="1284" max="1284" width="5.28515625" style="36" customWidth="1"/>
    <col min="1285" max="1285" width="44.7109375" style="36" customWidth="1"/>
    <col min="1286" max="1286" width="15.85546875" style="36" bestFit="1" customWidth="1"/>
    <col min="1287" max="1287" width="17.28515625" style="36" customWidth="1"/>
    <col min="1288" max="1288" width="16.7109375" style="36" customWidth="1"/>
    <col min="1289" max="1289" width="11.42578125" style="36"/>
    <col min="1290" max="1290" width="16.28515625" style="36" bestFit="1" customWidth="1"/>
    <col min="1291" max="1291" width="21.7109375" style="36" bestFit="1" customWidth="1"/>
    <col min="1292" max="1536" width="11.42578125" style="36"/>
    <col min="1537" max="1538" width="4.28515625" style="36" customWidth="1"/>
    <col min="1539" max="1539" width="5.5703125" style="36" customWidth="1"/>
    <col min="1540" max="1540" width="5.28515625" style="36" customWidth="1"/>
    <col min="1541" max="1541" width="44.7109375" style="36" customWidth="1"/>
    <col min="1542" max="1542" width="15.85546875" style="36" bestFit="1" customWidth="1"/>
    <col min="1543" max="1543" width="17.28515625" style="36" customWidth="1"/>
    <col min="1544" max="1544" width="16.7109375" style="36" customWidth="1"/>
    <col min="1545" max="1545" width="11.42578125" style="36"/>
    <col min="1546" max="1546" width="16.28515625" style="36" bestFit="1" customWidth="1"/>
    <col min="1547" max="1547" width="21.7109375" style="36" bestFit="1" customWidth="1"/>
    <col min="1548" max="1792" width="11.42578125" style="36"/>
    <col min="1793" max="1794" width="4.28515625" style="36" customWidth="1"/>
    <col min="1795" max="1795" width="5.5703125" style="36" customWidth="1"/>
    <col min="1796" max="1796" width="5.28515625" style="36" customWidth="1"/>
    <col min="1797" max="1797" width="44.7109375" style="36" customWidth="1"/>
    <col min="1798" max="1798" width="15.85546875" style="36" bestFit="1" customWidth="1"/>
    <col min="1799" max="1799" width="17.28515625" style="36" customWidth="1"/>
    <col min="1800" max="1800" width="16.7109375" style="36" customWidth="1"/>
    <col min="1801" max="1801" width="11.42578125" style="36"/>
    <col min="1802" max="1802" width="16.28515625" style="36" bestFit="1" customWidth="1"/>
    <col min="1803" max="1803" width="21.7109375" style="36" bestFit="1" customWidth="1"/>
    <col min="1804" max="2048" width="11.42578125" style="36"/>
    <col min="2049" max="2050" width="4.28515625" style="36" customWidth="1"/>
    <col min="2051" max="2051" width="5.5703125" style="36" customWidth="1"/>
    <col min="2052" max="2052" width="5.28515625" style="36" customWidth="1"/>
    <col min="2053" max="2053" width="44.7109375" style="36" customWidth="1"/>
    <col min="2054" max="2054" width="15.85546875" style="36" bestFit="1" customWidth="1"/>
    <col min="2055" max="2055" width="17.28515625" style="36" customWidth="1"/>
    <col min="2056" max="2056" width="16.7109375" style="36" customWidth="1"/>
    <col min="2057" max="2057" width="11.42578125" style="36"/>
    <col min="2058" max="2058" width="16.28515625" style="36" bestFit="1" customWidth="1"/>
    <col min="2059" max="2059" width="21.7109375" style="36" bestFit="1" customWidth="1"/>
    <col min="2060" max="2304" width="11.42578125" style="36"/>
    <col min="2305" max="2306" width="4.28515625" style="36" customWidth="1"/>
    <col min="2307" max="2307" width="5.5703125" style="36" customWidth="1"/>
    <col min="2308" max="2308" width="5.28515625" style="36" customWidth="1"/>
    <col min="2309" max="2309" width="44.7109375" style="36" customWidth="1"/>
    <col min="2310" max="2310" width="15.85546875" style="36" bestFit="1" customWidth="1"/>
    <col min="2311" max="2311" width="17.28515625" style="36" customWidth="1"/>
    <col min="2312" max="2312" width="16.7109375" style="36" customWidth="1"/>
    <col min="2313" max="2313" width="11.42578125" style="36"/>
    <col min="2314" max="2314" width="16.28515625" style="36" bestFit="1" customWidth="1"/>
    <col min="2315" max="2315" width="21.7109375" style="36" bestFit="1" customWidth="1"/>
    <col min="2316" max="2560" width="11.42578125" style="36"/>
    <col min="2561" max="2562" width="4.28515625" style="36" customWidth="1"/>
    <col min="2563" max="2563" width="5.5703125" style="36" customWidth="1"/>
    <col min="2564" max="2564" width="5.28515625" style="36" customWidth="1"/>
    <col min="2565" max="2565" width="44.7109375" style="36" customWidth="1"/>
    <col min="2566" max="2566" width="15.85546875" style="36" bestFit="1" customWidth="1"/>
    <col min="2567" max="2567" width="17.28515625" style="36" customWidth="1"/>
    <col min="2568" max="2568" width="16.7109375" style="36" customWidth="1"/>
    <col min="2569" max="2569" width="11.42578125" style="36"/>
    <col min="2570" max="2570" width="16.28515625" style="36" bestFit="1" customWidth="1"/>
    <col min="2571" max="2571" width="21.7109375" style="36" bestFit="1" customWidth="1"/>
    <col min="2572" max="2816" width="11.42578125" style="36"/>
    <col min="2817" max="2818" width="4.28515625" style="36" customWidth="1"/>
    <col min="2819" max="2819" width="5.5703125" style="36" customWidth="1"/>
    <col min="2820" max="2820" width="5.28515625" style="36" customWidth="1"/>
    <col min="2821" max="2821" width="44.7109375" style="36" customWidth="1"/>
    <col min="2822" max="2822" width="15.85546875" style="36" bestFit="1" customWidth="1"/>
    <col min="2823" max="2823" width="17.28515625" style="36" customWidth="1"/>
    <col min="2824" max="2824" width="16.7109375" style="36" customWidth="1"/>
    <col min="2825" max="2825" width="11.42578125" style="36"/>
    <col min="2826" max="2826" width="16.28515625" style="36" bestFit="1" customWidth="1"/>
    <col min="2827" max="2827" width="21.7109375" style="36" bestFit="1" customWidth="1"/>
    <col min="2828" max="3072" width="11.42578125" style="36"/>
    <col min="3073" max="3074" width="4.28515625" style="36" customWidth="1"/>
    <col min="3075" max="3075" width="5.5703125" style="36" customWidth="1"/>
    <col min="3076" max="3076" width="5.28515625" style="36" customWidth="1"/>
    <col min="3077" max="3077" width="44.7109375" style="36" customWidth="1"/>
    <col min="3078" max="3078" width="15.85546875" style="36" bestFit="1" customWidth="1"/>
    <col min="3079" max="3079" width="17.28515625" style="36" customWidth="1"/>
    <col min="3080" max="3080" width="16.7109375" style="36" customWidth="1"/>
    <col min="3081" max="3081" width="11.42578125" style="36"/>
    <col min="3082" max="3082" width="16.28515625" style="36" bestFit="1" customWidth="1"/>
    <col min="3083" max="3083" width="21.7109375" style="36" bestFit="1" customWidth="1"/>
    <col min="3084" max="3328" width="11.42578125" style="36"/>
    <col min="3329" max="3330" width="4.28515625" style="36" customWidth="1"/>
    <col min="3331" max="3331" width="5.5703125" style="36" customWidth="1"/>
    <col min="3332" max="3332" width="5.28515625" style="36" customWidth="1"/>
    <col min="3333" max="3333" width="44.7109375" style="36" customWidth="1"/>
    <col min="3334" max="3334" width="15.85546875" style="36" bestFit="1" customWidth="1"/>
    <col min="3335" max="3335" width="17.28515625" style="36" customWidth="1"/>
    <col min="3336" max="3336" width="16.7109375" style="36" customWidth="1"/>
    <col min="3337" max="3337" width="11.42578125" style="36"/>
    <col min="3338" max="3338" width="16.28515625" style="36" bestFit="1" customWidth="1"/>
    <col min="3339" max="3339" width="21.7109375" style="36" bestFit="1" customWidth="1"/>
    <col min="3340" max="3584" width="11.42578125" style="36"/>
    <col min="3585" max="3586" width="4.28515625" style="36" customWidth="1"/>
    <col min="3587" max="3587" width="5.5703125" style="36" customWidth="1"/>
    <col min="3588" max="3588" width="5.28515625" style="36" customWidth="1"/>
    <col min="3589" max="3589" width="44.7109375" style="36" customWidth="1"/>
    <col min="3590" max="3590" width="15.85546875" style="36" bestFit="1" customWidth="1"/>
    <col min="3591" max="3591" width="17.28515625" style="36" customWidth="1"/>
    <col min="3592" max="3592" width="16.7109375" style="36" customWidth="1"/>
    <col min="3593" max="3593" width="11.42578125" style="36"/>
    <col min="3594" max="3594" width="16.28515625" style="36" bestFit="1" customWidth="1"/>
    <col min="3595" max="3595" width="21.7109375" style="36" bestFit="1" customWidth="1"/>
    <col min="3596" max="3840" width="11.42578125" style="36"/>
    <col min="3841" max="3842" width="4.28515625" style="36" customWidth="1"/>
    <col min="3843" max="3843" width="5.5703125" style="36" customWidth="1"/>
    <col min="3844" max="3844" width="5.28515625" style="36" customWidth="1"/>
    <col min="3845" max="3845" width="44.7109375" style="36" customWidth="1"/>
    <col min="3846" max="3846" width="15.85546875" style="36" bestFit="1" customWidth="1"/>
    <col min="3847" max="3847" width="17.28515625" style="36" customWidth="1"/>
    <col min="3848" max="3848" width="16.7109375" style="36" customWidth="1"/>
    <col min="3849" max="3849" width="11.42578125" style="36"/>
    <col min="3850" max="3850" width="16.28515625" style="36" bestFit="1" customWidth="1"/>
    <col min="3851" max="3851" width="21.7109375" style="36" bestFit="1" customWidth="1"/>
    <col min="3852" max="4096" width="11.42578125" style="36"/>
    <col min="4097" max="4098" width="4.28515625" style="36" customWidth="1"/>
    <col min="4099" max="4099" width="5.5703125" style="36" customWidth="1"/>
    <col min="4100" max="4100" width="5.28515625" style="36" customWidth="1"/>
    <col min="4101" max="4101" width="44.7109375" style="36" customWidth="1"/>
    <col min="4102" max="4102" width="15.85546875" style="36" bestFit="1" customWidth="1"/>
    <col min="4103" max="4103" width="17.28515625" style="36" customWidth="1"/>
    <col min="4104" max="4104" width="16.7109375" style="36" customWidth="1"/>
    <col min="4105" max="4105" width="11.42578125" style="36"/>
    <col min="4106" max="4106" width="16.28515625" style="36" bestFit="1" customWidth="1"/>
    <col min="4107" max="4107" width="21.7109375" style="36" bestFit="1" customWidth="1"/>
    <col min="4108" max="4352" width="11.42578125" style="36"/>
    <col min="4353" max="4354" width="4.28515625" style="36" customWidth="1"/>
    <col min="4355" max="4355" width="5.5703125" style="36" customWidth="1"/>
    <col min="4356" max="4356" width="5.28515625" style="36" customWidth="1"/>
    <col min="4357" max="4357" width="44.7109375" style="36" customWidth="1"/>
    <col min="4358" max="4358" width="15.85546875" style="36" bestFit="1" customWidth="1"/>
    <col min="4359" max="4359" width="17.28515625" style="36" customWidth="1"/>
    <col min="4360" max="4360" width="16.7109375" style="36" customWidth="1"/>
    <col min="4361" max="4361" width="11.42578125" style="36"/>
    <col min="4362" max="4362" width="16.28515625" style="36" bestFit="1" customWidth="1"/>
    <col min="4363" max="4363" width="21.7109375" style="36" bestFit="1" customWidth="1"/>
    <col min="4364" max="4608" width="11.42578125" style="36"/>
    <col min="4609" max="4610" width="4.28515625" style="36" customWidth="1"/>
    <col min="4611" max="4611" width="5.5703125" style="36" customWidth="1"/>
    <col min="4612" max="4612" width="5.28515625" style="36" customWidth="1"/>
    <col min="4613" max="4613" width="44.7109375" style="36" customWidth="1"/>
    <col min="4614" max="4614" width="15.85546875" style="36" bestFit="1" customWidth="1"/>
    <col min="4615" max="4615" width="17.28515625" style="36" customWidth="1"/>
    <col min="4616" max="4616" width="16.7109375" style="36" customWidth="1"/>
    <col min="4617" max="4617" width="11.42578125" style="36"/>
    <col min="4618" max="4618" width="16.28515625" style="36" bestFit="1" customWidth="1"/>
    <col min="4619" max="4619" width="21.7109375" style="36" bestFit="1" customWidth="1"/>
    <col min="4620" max="4864" width="11.42578125" style="36"/>
    <col min="4865" max="4866" width="4.28515625" style="36" customWidth="1"/>
    <col min="4867" max="4867" width="5.5703125" style="36" customWidth="1"/>
    <col min="4868" max="4868" width="5.28515625" style="36" customWidth="1"/>
    <col min="4869" max="4869" width="44.7109375" style="36" customWidth="1"/>
    <col min="4870" max="4870" width="15.85546875" style="36" bestFit="1" customWidth="1"/>
    <col min="4871" max="4871" width="17.28515625" style="36" customWidth="1"/>
    <col min="4872" max="4872" width="16.7109375" style="36" customWidth="1"/>
    <col min="4873" max="4873" width="11.42578125" style="36"/>
    <col min="4874" max="4874" width="16.28515625" style="36" bestFit="1" customWidth="1"/>
    <col min="4875" max="4875" width="21.7109375" style="36" bestFit="1" customWidth="1"/>
    <col min="4876" max="5120" width="11.42578125" style="36"/>
    <col min="5121" max="5122" width="4.28515625" style="36" customWidth="1"/>
    <col min="5123" max="5123" width="5.5703125" style="36" customWidth="1"/>
    <col min="5124" max="5124" width="5.28515625" style="36" customWidth="1"/>
    <col min="5125" max="5125" width="44.7109375" style="36" customWidth="1"/>
    <col min="5126" max="5126" width="15.85546875" style="36" bestFit="1" customWidth="1"/>
    <col min="5127" max="5127" width="17.28515625" style="36" customWidth="1"/>
    <col min="5128" max="5128" width="16.7109375" style="36" customWidth="1"/>
    <col min="5129" max="5129" width="11.42578125" style="36"/>
    <col min="5130" max="5130" width="16.28515625" style="36" bestFit="1" customWidth="1"/>
    <col min="5131" max="5131" width="21.7109375" style="36" bestFit="1" customWidth="1"/>
    <col min="5132" max="5376" width="11.42578125" style="36"/>
    <col min="5377" max="5378" width="4.28515625" style="36" customWidth="1"/>
    <col min="5379" max="5379" width="5.5703125" style="36" customWidth="1"/>
    <col min="5380" max="5380" width="5.28515625" style="36" customWidth="1"/>
    <col min="5381" max="5381" width="44.7109375" style="36" customWidth="1"/>
    <col min="5382" max="5382" width="15.85546875" style="36" bestFit="1" customWidth="1"/>
    <col min="5383" max="5383" width="17.28515625" style="36" customWidth="1"/>
    <col min="5384" max="5384" width="16.7109375" style="36" customWidth="1"/>
    <col min="5385" max="5385" width="11.42578125" style="36"/>
    <col min="5386" max="5386" width="16.28515625" style="36" bestFit="1" customWidth="1"/>
    <col min="5387" max="5387" width="21.7109375" style="36" bestFit="1" customWidth="1"/>
    <col min="5388" max="5632" width="11.42578125" style="36"/>
    <col min="5633" max="5634" width="4.28515625" style="36" customWidth="1"/>
    <col min="5635" max="5635" width="5.5703125" style="36" customWidth="1"/>
    <col min="5636" max="5636" width="5.28515625" style="36" customWidth="1"/>
    <col min="5637" max="5637" width="44.7109375" style="36" customWidth="1"/>
    <col min="5638" max="5638" width="15.85546875" style="36" bestFit="1" customWidth="1"/>
    <col min="5639" max="5639" width="17.28515625" style="36" customWidth="1"/>
    <col min="5640" max="5640" width="16.7109375" style="36" customWidth="1"/>
    <col min="5641" max="5641" width="11.42578125" style="36"/>
    <col min="5642" max="5642" width="16.28515625" style="36" bestFit="1" customWidth="1"/>
    <col min="5643" max="5643" width="21.7109375" style="36" bestFit="1" customWidth="1"/>
    <col min="5644" max="5888" width="11.42578125" style="36"/>
    <col min="5889" max="5890" width="4.28515625" style="36" customWidth="1"/>
    <col min="5891" max="5891" width="5.5703125" style="36" customWidth="1"/>
    <col min="5892" max="5892" width="5.28515625" style="36" customWidth="1"/>
    <col min="5893" max="5893" width="44.7109375" style="36" customWidth="1"/>
    <col min="5894" max="5894" width="15.85546875" style="36" bestFit="1" customWidth="1"/>
    <col min="5895" max="5895" width="17.28515625" style="36" customWidth="1"/>
    <col min="5896" max="5896" width="16.7109375" style="36" customWidth="1"/>
    <col min="5897" max="5897" width="11.42578125" style="36"/>
    <col min="5898" max="5898" width="16.28515625" style="36" bestFit="1" customWidth="1"/>
    <col min="5899" max="5899" width="21.7109375" style="36" bestFit="1" customWidth="1"/>
    <col min="5900" max="6144" width="11.42578125" style="36"/>
    <col min="6145" max="6146" width="4.28515625" style="36" customWidth="1"/>
    <col min="6147" max="6147" width="5.5703125" style="36" customWidth="1"/>
    <col min="6148" max="6148" width="5.28515625" style="36" customWidth="1"/>
    <col min="6149" max="6149" width="44.7109375" style="36" customWidth="1"/>
    <col min="6150" max="6150" width="15.85546875" style="36" bestFit="1" customWidth="1"/>
    <col min="6151" max="6151" width="17.28515625" style="36" customWidth="1"/>
    <col min="6152" max="6152" width="16.7109375" style="36" customWidth="1"/>
    <col min="6153" max="6153" width="11.42578125" style="36"/>
    <col min="6154" max="6154" width="16.28515625" style="36" bestFit="1" customWidth="1"/>
    <col min="6155" max="6155" width="21.7109375" style="36" bestFit="1" customWidth="1"/>
    <col min="6156" max="6400" width="11.42578125" style="36"/>
    <col min="6401" max="6402" width="4.28515625" style="36" customWidth="1"/>
    <col min="6403" max="6403" width="5.5703125" style="36" customWidth="1"/>
    <col min="6404" max="6404" width="5.28515625" style="36" customWidth="1"/>
    <col min="6405" max="6405" width="44.7109375" style="36" customWidth="1"/>
    <col min="6406" max="6406" width="15.85546875" style="36" bestFit="1" customWidth="1"/>
    <col min="6407" max="6407" width="17.28515625" style="36" customWidth="1"/>
    <col min="6408" max="6408" width="16.7109375" style="36" customWidth="1"/>
    <col min="6409" max="6409" width="11.42578125" style="36"/>
    <col min="6410" max="6410" width="16.28515625" style="36" bestFit="1" customWidth="1"/>
    <col min="6411" max="6411" width="21.7109375" style="36" bestFit="1" customWidth="1"/>
    <col min="6412" max="6656" width="11.42578125" style="36"/>
    <col min="6657" max="6658" width="4.28515625" style="36" customWidth="1"/>
    <col min="6659" max="6659" width="5.5703125" style="36" customWidth="1"/>
    <col min="6660" max="6660" width="5.28515625" style="36" customWidth="1"/>
    <col min="6661" max="6661" width="44.7109375" style="36" customWidth="1"/>
    <col min="6662" max="6662" width="15.85546875" style="36" bestFit="1" customWidth="1"/>
    <col min="6663" max="6663" width="17.28515625" style="36" customWidth="1"/>
    <col min="6664" max="6664" width="16.7109375" style="36" customWidth="1"/>
    <col min="6665" max="6665" width="11.42578125" style="36"/>
    <col min="6666" max="6666" width="16.28515625" style="36" bestFit="1" customWidth="1"/>
    <col min="6667" max="6667" width="21.7109375" style="36" bestFit="1" customWidth="1"/>
    <col min="6668" max="6912" width="11.42578125" style="36"/>
    <col min="6913" max="6914" width="4.28515625" style="36" customWidth="1"/>
    <col min="6915" max="6915" width="5.5703125" style="36" customWidth="1"/>
    <col min="6916" max="6916" width="5.28515625" style="36" customWidth="1"/>
    <col min="6917" max="6917" width="44.7109375" style="36" customWidth="1"/>
    <col min="6918" max="6918" width="15.85546875" style="36" bestFit="1" customWidth="1"/>
    <col min="6919" max="6919" width="17.28515625" style="36" customWidth="1"/>
    <col min="6920" max="6920" width="16.7109375" style="36" customWidth="1"/>
    <col min="6921" max="6921" width="11.42578125" style="36"/>
    <col min="6922" max="6922" width="16.28515625" style="36" bestFit="1" customWidth="1"/>
    <col min="6923" max="6923" width="21.7109375" style="36" bestFit="1" customWidth="1"/>
    <col min="6924" max="7168" width="11.42578125" style="36"/>
    <col min="7169" max="7170" width="4.28515625" style="36" customWidth="1"/>
    <col min="7171" max="7171" width="5.5703125" style="36" customWidth="1"/>
    <col min="7172" max="7172" width="5.28515625" style="36" customWidth="1"/>
    <col min="7173" max="7173" width="44.7109375" style="36" customWidth="1"/>
    <col min="7174" max="7174" width="15.85546875" style="36" bestFit="1" customWidth="1"/>
    <col min="7175" max="7175" width="17.28515625" style="36" customWidth="1"/>
    <col min="7176" max="7176" width="16.7109375" style="36" customWidth="1"/>
    <col min="7177" max="7177" width="11.42578125" style="36"/>
    <col min="7178" max="7178" width="16.28515625" style="36" bestFit="1" customWidth="1"/>
    <col min="7179" max="7179" width="21.7109375" style="36" bestFit="1" customWidth="1"/>
    <col min="7180" max="7424" width="11.42578125" style="36"/>
    <col min="7425" max="7426" width="4.28515625" style="36" customWidth="1"/>
    <col min="7427" max="7427" width="5.5703125" style="36" customWidth="1"/>
    <col min="7428" max="7428" width="5.28515625" style="36" customWidth="1"/>
    <col min="7429" max="7429" width="44.7109375" style="36" customWidth="1"/>
    <col min="7430" max="7430" width="15.85546875" style="36" bestFit="1" customWidth="1"/>
    <col min="7431" max="7431" width="17.28515625" style="36" customWidth="1"/>
    <col min="7432" max="7432" width="16.7109375" style="36" customWidth="1"/>
    <col min="7433" max="7433" width="11.42578125" style="36"/>
    <col min="7434" max="7434" width="16.28515625" style="36" bestFit="1" customWidth="1"/>
    <col min="7435" max="7435" width="21.7109375" style="36" bestFit="1" customWidth="1"/>
    <col min="7436" max="7680" width="11.42578125" style="36"/>
    <col min="7681" max="7682" width="4.28515625" style="36" customWidth="1"/>
    <col min="7683" max="7683" width="5.5703125" style="36" customWidth="1"/>
    <col min="7684" max="7684" width="5.28515625" style="36" customWidth="1"/>
    <col min="7685" max="7685" width="44.7109375" style="36" customWidth="1"/>
    <col min="7686" max="7686" width="15.85546875" style="36" bestFit="1" customWidth="1"/>
    <col min="7687" max="7687" width="17.28515625" style="36" customWidth="1"/>
    <col min="7688" max="7688" width="16.7109375" style="36" customWidth="1"/>
    <col min="7689" max="7689" width="11.42578125" style="36"/>
    <col min="7690" max="7690" width="16.28515625" style="36" bestFit="1" customWidth="1"/>
    <col min="7691" max="7691" width="21.7109375" style="36" bestFit="1" customWidth="1"/>
    <col min="7692" max="7936" width="11.42578125" style="36"/>
    <col min="7937" max="7938" width="4.28515625" style="36" customWidth="1"/>
    <col min="7939" max="7939" width="5.5703125" style="36" customWidth="1"/>
    <col min="7940" max="7940" width="5.28515625" style="36" customWidth="1"/>
    <col min="7941" max="7941" width="44.7109375" style="36" customWidth="1"/>
    <col min="7942" max="7942" width="15.85546875" style="36" bestFit="1" customWidth="1"/>
    <col min="7943" max="7943" width="17.28515625" style="36" customWidth="1"/>
    <col min="7944" max="7944" width="16.7109375" style="36" customWidth="1"/>
    <col min="7945" max="7945" width="11.42578125" style="36"/>
    <col min="7946" max="7946" width="16.28515625" style="36" bestFit="1" customWidth="1"/>
    <col min="7947" max="7947" width="21.7109375" style="36" bestFit="1" customWidth="1"/>
    <col min="7948" max="8192" width="11.42578125" style="36"/>
    <col min="8193" max="8194" width="4.28515625" style="36" customWidth="1"/>
    <col min="8195" max="8195" width="5.5703125" style="36" customWidth="1"/>
    <col min="8196" max="8196" width="5.28515625" style="36" customWidth="1"/>
    <col min="8197" max="8197" width="44.7109375" style="36" customWidth="1"/>
    <col min="8198" max="8198" width="15.85546875" style="36" bestFit="1" customWidth="1"/>
    <col min="8199" max="8199" width="17.28515625" style="36" customWidth="1"/>
    <col min="8200" max="8200" width="16.7109375" style="36" customWidth="1"/>
    <col min="8201" max="8201" width="11.42578125" style="36"/>
    <col min="8202" max="8202" width="16.28515625" style="36" bestFit="1" customWidth="1"/>
    <col min="8203" max="8203" width="21.7109375" style="36" bestFit="1" customWidth="1"/>
    <col min="8204" max="8448" width="11.42578125" style="36"/>
    <col min="8449" max="8450" width="4.28515625" style="36" customWidth="1"/>
    <col min="8451" max="8451" width="5.5703125" style="36" customWidth="1"/>
    <col min="8452" max="8452" width="5.28515625" style="36" customWidth="1"/>
    <col min="8453" max="8453" width="44.7109375" style="36" customWidth="1"/>
    <col min="8454" max="8454" width="15.85546875" style="36" bestFit="1" customWidth="1"/>
    <col min="8455" max="8455" width="17.28515625" style="36" customWidth="1"/>
    <col min="8456" max="8456" width="16.7109375" style="36" customWidth="1"/>
    <col min="8457" max="8457" width="11.42578125" style="36"/>
    <col min="8458" max="8458" width="16.28515625" style="36" bestFit="1" customWidth="1"/>
    <col min="8459" max="8459" width="21.7109375" style="36" bestFit="1" customWidth="1"/>
    <col min="8460" max="8704" width="11.42578125" style="36"/>
    <col min="8705" max="8706" width="4.28515625" style="36" customWidth="1"/>
    <col min="8707" max="8707" width="5.5703125" style="36" customWidth="1"/>
    <col min="8708" max="8708" width="5.28515625" style="36" customWidth="1"/>
    <col min="8709" max="8709" width="44.7109375" style="36" customWidth="1"/>
    <col min="8710" max="8710" width="15.85546875" style="36" bestFit="1" customWidth="1"/>
    <col min="8711" max="8711" width="17.28515625" style="36" customWidth="1"/>
    <col min="8712" max="8712" width="16.7109375" style="36" customWidth="1"/>
    <col min="8713" max="8713" width="11.42578125" style="36"/>
    <col min="8714" max="8714" width="16.28515625" style="36" bestFit="1" customWidth="1"/>
    <col min="8715" max="8715" width="21.7109375" style="36" bestFit="1" customWidth="1"/>
    <col min="8716" max="8960" width="11.42578125" style="36"/>
    <col min="8961" max="8962" width="4.28515625" style="36" customWidth="1"/>
    <col min="8963" max="8963" width="5.5703125" style="36" customWidth="1"/>
    <col min="8964" max="8964" width="5.28515625" style="36" customWidth="1"/>
    <col min="8965" max="8965" width="44.7109375" style="36" customWidth="1"/>
    <col min="8966" max="8966" width="15.85546875" style="36" bestFit="1" customWidth="1"/>
    <col min="8967" max="8967" width="17.28515625" style="36" customWidth="1"/>
    <col min="8968" max="8968" width="16.7109375" style="36" customWidth="1"/>
    <col min="8969" max="8969" width="11.42578125" style="36"/>
    <col min="8970" max="8970" width="16.28515625" style="36" bestFit="1" customWidth="1"/>
    <col min="8971" max="8971" width="21.7109375" style="36" bestFit="1" customWidth="1"/>
    <col min="8972" max="9216" width="11.42578125" style="36"/>
    <col min="9217" max="9218" width="4.28515625" style="36" customWidth="1"/>
    <col min="9219" max="9219" width="5.5703125" style="36" customWidth="1"/>
    <col min="9220" max="9220" width="5.28515625" style="36" customWidth="1"/>
    <col min="9221" max="9221" width="44.7109375" style="36" customWidth="1"/>
    <col min="9222" max="9222" width="15.85546875" style="36" bestFit="1" customWidth="1"/>
    <col min="9223" max="9223" width="17.28515625" style="36" customWidth="1"/>
    <col min="9224" max="9224" width="16.7109375" style="36" customWidth="1"/>
    <col min="9225" max="9225" width="11.42578125" style="36"/>
    <col min="9226" max="9226" width="16.28515625" style="36" bestFit="1" customWidth="1"/>
    <col min="9227" max="9227" width="21.7109375" style="36" bestFit="1" customWidth="1"/>
    <col min="9228" max="9472" width="11.42578125" style="36"/>
    <col min="9473" max="9474" width="4.28515625" style="36" customWidth="1"/>
    <col min="9475" max="9475" width="5.5703125" style="36" customWidth="1"/>
    <col min="9476" max="9476" width="5.28515625" style="36" customWidth="1"/>
    <col min="9477" max="9477" width="44.7109375" style="36" customWidth="1"/>
    <col min="9478" max="9478" width="15.85546875" style="36" bestFit="1" customWidth="1"/>
    <col min="9479" max="9479" width="17.28515625" style="36" customWidth="1"/>
    <col min="9480" max="9480" width="16.7109375" style="36" customWidth="1"/>
    <col min="9481" max="9481" width="11.42578125" style="36"/>
    <col min="9482" max="9482" width="16.28515625" style="36" bestFit="1" customWidth="1"/>
    <col min="9483" max="9483" width="21.7109375" style="36" bestFit="1" customWidth="1"/>
    <col min="9484" max="9728" width="11.42578125" style="36"/>
    <col min="9729" max="9730" width="4.28515625" style="36" customWidth="1"/>
    <col min="9731" max="9731" width="5.5703125" style="36" customWidth="1"/>
    <col min="9732" max="9732" width="5.28515625" style="36" customWidth="1"/>
    <col min="9733" max="9733" width="44.7109375" style="36" customWidth="1"/>
    <col min="9734" max="9734" width="15.85546875" style="36" bestFit="1" customWidth="1"/>
    <col min="9735" max="9735" width="17.28515625" style="36" customWidth="1"/>
    <col min="9736" max="9736" width="16.7109375" style="36" customWidth="1"/>
    <col min="9737" max="9737" width="11.42578125" style="36"/>
    <col min="9738" max="9738" width="16.28515625" style="36" bestFit="1" customWidth="1"/>
    <col min="9739" max="9739" width="21.7109375" style="36" bestFit="1" customWidth="1"/>
    <col min="9740" max="9984" width="11.42578125" style="36"/>
    <col min="9985" max="9986" width="4.28515625" style="36" customWidth="1"/>
    <col min="9987" max="9987" width="5.5703125" style="36" customWidth="1"/>
    <col min="9988" max="9988" width="5.28515625" style="36" customWidth="1"/>
    <col min="9989" max="9989" width="44.7109375" style="36" customWidth="1"/>
    <col min="9990" max="9990" width="15.85546875" style="36" bestFit="1" customWidth="1"/>
    <col min="9991" max="9991" width="17.28515625" style="36" customWidth="1"/>
    <col min="9992" max="9992" width="16.7109375" style="36" customWidth="1"/>
    <col min="9993" max="9993" width="11.42578125" style="36"/>
    <col min="9994" max="9994" width="16.28515625" style="36" bestFit="1" customWidth="1"/>
    <col min="9995" max="9995" width="21.7109375" style="36" bestFit="1" customWidth="1"/>
    <col min="9996" max="10240" width="11.42578125" style="36"/>
    <col min="10241" max="10242" width="4.28515625" style="36" customWidth="1"/>
    <col min="10243" max="10243" width="5.5703125" style="36" customWidth="1"/>
    <col min="10244" max="10244" width="5.28515625" style="36" customWidth="1"/>
    <col min="10245" max="10245" width="44.7109375" style="36" customWidth="1"/>
    <col min="10246" max="10246" width="15.85546875" style="36" bestFit="1" customWidth="1"/>
    <col min="10247" max="10247" width="17.28515625" style="36" customWidth="1"/>
    <col min="10248" max="10248" width="16.7109375" style="36" customWidth="1"/>
    <col min="10249" max="10249" width="11.42578125" style="36"/>
    <col min="10250" max="10250" width="16.28515625" style="36" bestFit="1" customWidth="1"/>
    <col min="10251" max="10251" width="21.7109375" style="36" bestFit="1" customWidth="1"/>
    <col min="10252" max="10496" width="11.42578125" style="36"/>
    <col min="10497" max="10498" width="4.28515625" style="36" customWidth="1"/>
    <col min="10499" max="10499" width="5.5703125" style="36" customWidth="1"/>
    <col min="10500" max="10500" width="5.28515625" style="36" customWidth="1"/>
    <col min="10501" max="10501" width="44.7109375" style="36" customWidth="1"/>
    <col min="10502" max="10502" width="15.85546875" style="36" bestFit="1" customWidth="1"/>
    <col min="10503" max="10503" width="17.28515625" style="36" customWidth="1"/>
    <col min="10504" max="10504" width="16.7109375" style="36" customWidth="1"/>
    <col min="10505" max="10505" width="11.42578125" style="36"/>
    <col min="10506" max="10506" width="16.28515625" style="36" bestFit="1" customWidth="1"/>
    <col min="10507" max="10507" width="21.7109375" style="36" bestFit="1" customWidth="1"/>
    <col min="10508" max="10752" width="11.42578125" style="36"/>
    <col min="10753" max="10754" width="4.28515625" style="36" customWidth="1"/>
    <col min="10755" max="10755" width="5.5703125" style="36" customWidth="1"/>
    <col min="10756" max="10756" width="5.28515625" style="36" customWidth="1"/>
    <col min="10757" max="10757" width="44.7109375" style="36" customWidth="1"/>
    <col min="10758" max="10758" width="15.85546875" style="36" bestFit="1" customWidth="1"/>
    <col min="10759" max="10759" width="17.28515625" style="36" customWidth="1"/>
    <col min="10760" max="10760" width="16.7109375" style="36" customWidth="1"/>
    <col min="10761" max="10761" width="11.42578125" style="36"/>
    <col min="10762" max="10762" width="16.28515625" style="36" bestFit="1" customWidth="1"/>
    <col min="10763" max="10763" width="21.7109375" style="36" bestFit="1" customWidth="1"/>
    <col min="10764" max="11008" width="11.42578125" style="36"/>
    <col min="11009" max="11010" width="4.28515625" style="36" customWidth="1"/>
    <col min="11011" max="11011" width="5.5703125" style="36" customWidth="1"/>
    <col min="11012" max="11012" width="5.28515625" style="36" customWidth="1"/>
    <col min="11013" max="11013" width="44.7109375" style="36" customWidth="1"/>
    <col min="11014" max="11014" width="15.85546875" style="36" bestFit="1" customWidth="1"/>
    <col min="11015" max="11015" width="17.28515625" style="36" customWidth="1"/>
    <col min="11016" max="11016" width="16.7109375" style="36" customWidth="1"/>
    <col min="11017" max="11017" width="11.42578125" style="36"/>
    <col min="11018" max="11018" width="16.28515625" style="36" bestFit="1" customWidth="1"/>
    <col min="11019" max="11019" width="21.7109375" style="36" bestFit="1" customWidth="1"/>
    <col min="11020" max="11264" width="11.42578125" style="36"/>
    <col min="11265" max="11266" width="4.28515625" style="36" customWidth="1"/>
    <col min="11267" max="11267" width="5.5703125" style="36" customWidth="1"/>
    <col min="11268" max="11268" width="5.28515625" style="36" customWidth="1"/>
    <col min="11269" max="11269" width="44.7109375" style="36" customWidth="1"/>
    <col min="11270" max="11270" width="15.85546875" style="36" bestFit="1" customWidth="1"/>
    <col min="11271" max="11271" width="17.28515625" style="36" customWidth="1"/>
    <col min="11272" max="11272" width="16.7109375" style="36" customWidth="1"/>
    <col min="11273" max="11273" width="11.42578125" style="36"/>
    <col min="11274" max="11274" width="16.28515625" style="36" bestFit="1" customWidth="1"/>
    <col min="11275" max="11275" width="21.7109375" style="36" bestFit="1" customWidth="1"/>
    <col min="11276" max="11520" width="11.42578125" style="36"/>
    <col min="11521" max="11522" width="4.28515625" style="36" customWidth="1"/>
    <col min="11523" max="11523" width="5.5703125" style="36" customWidth="1"/>
    <col min="11524" max="11524" width="5.28515625" style="36" customWidth="1"/>
    <col min="11525" max="11525" width="44.7109375" style="36" customWidth="1"/>
    <col min="11526" max="11526" width="15.85546875" style="36" bestFit="1" customWidth="1"/>
    <col min="11527" max="11527" width="17.28515625" style="36" customWidth="1"/>
    <col min="11528" max="11528" width="16.7109375" style="36" customWidth="1"/>
    <col min="11529" max="11529" width="11.42578125" style="36"/>
    <col min="11530" max="11530" width="16.28515625" style="36" bestFit="1" customWidth="1"/>
    <col min="11531" max="11531" width="21.7109375" style="36" bestFit="1" customWidth="1"/>
    <col min="11532" max="11776" width="11.42578125" style="36"/>
    <col min="11777" max="11778" width="4.28515625" style="36" customWidth="1"/>
    <col min="11779" max="11779" width="5.5703125" style="36" customWidth="1"/>
    <col min="11780" max="11780" width="5.28515625" style="36" customWidth="1"/>
    <col min="11781" max="11781" width="44.7109375" style="36" customWidth="1"/>
    <col min="11782" max="11782" width="15.85546875" style="36" bestFit="1" customWidth="1"/>
    <col min="11783" max="11783" width="17.28515625" style="36" customWidth="1"/>
    <col min="11784" max="11784" width="16.7109375" style="36" customWidth="1"/>
    <col min="11785" max="11785" width="11.42578125" style="36"/>
    <col min="11786" max="11786" width="16.28515625" style="36" bestFit="1" customWidth="1"/>
    <col min="11787" max="11787" width="21.7109375" style="36" bestFit="1" customWidth="1"/>
    <col min="11788" max="12032" width="11.42578125" style="36"/>
    <col min="12033" max="12034" width="4.28515625" style="36" customWidth="1"/>
    <col min="12035" max="12035" width="5.5703125" style="36" customWidth="1"/>
    <col min="12036" max="12036" width="5.28515625" style="36" customWidth="1"/>
    <col min="12037" max="12037" width="44.7109375" style="36" customWidth="1"/>
    <col min="12038" max="12038" width="15.85546875" style="36" bestFit="1" customWidth="1"/>
    <col min="12039" max="12039" width="17.28515625" style="36" customWidth="1"/>
    <col min="12040" max="12040" width="16.7109375" style="36" customWidth="1"/>
    <col min="12041" max="12041" width="11.42578125" style="36"/>
    <col min="12042" max="12042" width="16.28515625" style="36" bestFit="1" customWidth="1"/>
    <col min="12043" max="12043" width="21.7109375" style="36" bestFit="1" customWidth="1"/>
    <col min="12044" max="12288" width="11.42578125" style="36"/>
    <col min="12289" max="12290" width="4.28515625" style="36" customWidth="1"/>
    <col min="12291" max="12291" width="5.5703125" style="36" customWidth="1"/>
    <col min="12292" max="12292" width="5.28515625" style="36" customWidth="1"/>
    <col min="12293" max="12293" width="44.7109375" style="36" customWidth="1"/>
    <col min="12294" max="12294" width="15.85546875" style="36" bestFit="1" customWidth="1"/>
    <col min="12295" max="12295" width="17.28515625" style="36" customWidth="1"/>
    <col min="12296" max="12296" width="16.7109375" style="36" customWidth="1"/>
    <col min="12297" max="12297" width="11.42578125" style="36"/>
    <col min="12298" max="12298" width="16.28515625" style="36" bestFit="1" customWidth="1"/>
    <col min="12299" max="12299" width="21.7109375" style="36" bestFit="1" customWidth="1"/>
    <col min="12300" max="12544" width="11.42578125" style="36"/>
    <col min="12545" max="12546" width="4.28515625" style="36" customWidth="1"/>
    <col min="12547" max="12547" width="5.5703125" style="36" customWidth="1"/>
    <col min="12548" max="12548" width="5.28515625" style="36" customWidth="1"/>
    <col min="12549" max="12549" width="44.7109375" style="36" customWidth="1"/>
    <col min="12550" max="12550" width="15.85546875" style="36" bestFit="1" customWidth="1"/>
    <col min="12551" max="12551" width="17.28515625" style="36" customWidth="1"/>
    <col min="12552" max="12552" width="16.7109375" style="36" customWidth="1"/>
    <col min="12553" max="12553" width="11.42578125" style="36"/>
    <col min="12554" max="12554" width="16.28515625" style="36" bestFit="1" customWidth="1"/>
    <col min="12555" max="12555" width="21.7109375" style="36" bestFit="1" customWidth="1"/>
    <col min="12556" max="12800" width="11.42578125" style="36"/>
    <col min="12801" max="12802" width="4.28515625" style="36" customWidth="1"/>
    <col min="12803" max="12803" width="5.5703125" style="36" customWidth="1"/>
    <col min="12804" max="12804" width="5.28515625" style="36" customWidth="1"/>
    <col min="12805" max="12805" width="44.7109375" style="36" customWidth="1"/>
    <col min="12806" max="12806" width="15.85546875" style="36" bestFit="1" customWidth="1"/>
    <col min="12807" max="12807" width="17.28515625" style="36" customWidth="1"/>
    <col min="12808" max="12808" width="16.7109375" style="36" customWidth="1"/>
    <col min="12809" max="12809" width="11.42578125" style="36"/>
    <col min="12810" max="12810" width="16.28515625" style="36" bestFit="1" customWidth="1"/>
    <col min="12811" max="12811" width="21.7109375" style="36" bestFit="1" customWidth="1"/>
    <col min="12812" max="13056" width="11.42578125" style="36"/>
    <col min="13057" max="13058" width="4.28515625" style="36" customWidth="1"/>
    <col min="13059" max="13059" width="5.5703125" style="36" customWidth="1"/>
    <col min="13060" max="13060" width="5.28515625" style="36" customWidth="1"/>
    <col min="13061" max="13061" width="44.7109375" style="36" customWidth="1"/>
    <col min="13062" max="13062" width="15.85546875" style="36" bestFit="1" customWidth="1"/>
    <col min="13063" max="13063" width="17.28515625" style="36" customWidth="1"/>
    <col min="13064" max="13064" width="16.7109375" style="36" customWidth="1"/>
    <col min="13065" max="13065" width="11.42578125" style="36"/>
    <col min="13066" max="13066" width="16.28515625" style="36" bestFit="1" customWidth="1"/>
    <col min="13067" max="13067" width="21.7109375" style="36" bestFit="1" customWidth="1"/>
    <col min="13068" max="13312" width="11.42578125" style="36"/>
    <col min="13313" max="13314" width="4.28515625" style="36" customWidth="1"/>
    <col min="13315" max="13315" width="5.5703125" style="36" customWidth="1"/>
    <col min="13316" max="13316" width="5.28515625" style="36" customWidth="1"/>
    <col min="13317" max="13317" width="44.7109375" style="36" customWidth="1"/>
    <col min="13318" max="13318" width="15.85546875" style="36" bestFit="1" customWidth="1"/>
    <col min="13319" max="13319" width="17.28515625" style="36" customWidth="1"/>
    <col min="13320" max="13320" width="16.7109375" style="36" customWidth="1"/>
    <col min="13321" max="13321" width="11.42578125" style="36"/>
    <col min="13322" max="13322" width="16.28515625" style="36" bestFit="1" customWidth="1"/>
    <col min="13323" max="13323" width="21.7109375" style="36" bestFit="1" customWidth="1"/>
    <col min="13324" max="13568" width="11.42578125" style="36"/>
    <col min="13569" max="13570" width="4.28515625" style="36" customWidth="1"/>
    <col min="13571" max="13571" width="5.5703125" style="36" customWidth="1"/>
    <col min="13572" max="13572" width="5.28515625" style="36" customWidth="1"/>
    <col min="13573" max="13573" width="44.7109375" style="36" customWidth="1"/>
    <col min="13574" max="13574" width="15.85546875" style="36" bestFit="1" customWidth="1"/>
    <col min="13575" max="13575" width="17.28515625" style="36" customWidth="1"/>
    <col min="13576" max="13576" width="16.7109375" style="36" customWidth="1"/>
    <col min="13577" max="13577" width="11.42578125" style="36"/>
    <col min="13578" max="13578" width="16.28515625" style="36" bestFit="1" customWidth="1"/>
    <col min="13579" max="13579" width="21.7109375" style="36" bestFit="1" customWidth="1"/>
    <col min="13580" max="13824" width="11.42578125" style="36"/>
    <col min="13825" max="13826" width="4.28515625" style="36" customWidth="1"/>
    <col min="13827" max="13827" width="5.5703125" style="36" customWidth="1"/>
    <col min="13828" max="13828" width="5.28515625" style="36" customWidth="1"/>
    <col min="13829" max="13829" width="44.7109375" style="36" customWidth="1"/>
    <col min="13830" max="13830" width="15.85546875" style="36" bestFit="1" customWidth="1"/>
    <col min="13831" max="13831" width="17.28515625" style="36" customWidth="1"/>
    <col min="13832" max="13832" width="16.7109375" style="36" customWidth="1"/>
    <col min="13833" max="13833" width="11.42578125" style="36"/>
    <col min="13834" max="13834" width="16.28515625" style="36" bestFit="1" customWidth="1"/>
    <col min="13835" max="13835" width="21.7109375" style="36" bestFit="1" customWidth="1"/>
    <col min="13836" max="14080" width="11.42578125" style="36"/>
    <col min="14081" max="14082" width="4.28515625" style="36" customWidth="1"/>
    <col min="14083" max="14083" width="5.5703125" style="36" customWidth="1"/>
    <col min="14084" max="14084" width="5.28515625" style="36" customWidth="1"/>
    <col min="14085" max="14085" width="44.7109375" style="36" customWidth="1"/>
    <col min="14086" max="14086" width="15.85546875" style="36" bestFit="1" customWidth="1"/>
    <col min="14087" max="14087" width="17.28515625" style="36" customWidth="1"/>
    <col min="14088" max="14088" width="16.7109375" style="36" customWidth="1"/>
    <col min="14089" max="14089" width="11.42578125" style="36"/>
    <col min="14090" max="14090" width="16.28515625" style="36" bestFit="1" customWidth="1"/>
    <col min="14091" max="14091" width="21.7109375" style="36" bestFit="1" customWidth="1"/>
    <col min="14092" max="14336" width="11.42578125" style="36"/>
    <col min="14337" max="14338" width="4.28515625" style="36" customWidth="1"/>
    <col min="14339" max="14339" width="5.5703125" style="36" customWidth="1"/>
    <col min="14340" max="14340" width="5.28515625" style="36" customWidth="1"/>
    <col min="14341" max="14341" width="44.7109375" style="36" customWidth="1"/>
    <col min="14342" max="14342" width="15.85546875" style="36" bestFit="1" customWidth="1"/>
    <col min="14343" max="14343" width="17.28515625" style="36" customWidth="1"/>
    <col min="14344" max="14344" width="16.7109375" style="36" customWidth="1"/>
    <col min="14345" max="14345" width="11.42578125" style="36"/>
    <col min="14346" max="14346" width="16.28515625" style="36" bestFit="1" customWidth="1"/>
    <col min="14347" max="14347" width="21.7109375" style="36" bestFit="1" customWidth="1"/>
    <col min="14348" max="14592" width="11.42578125" style="36"/>
    <col min="14593" max="14594" width="4.28515625" style="36" customWidth="1"/>
    <col min="14595" max="14595" width="5.5703125" style="36" customWidth="1"/>
    <col min="14596" max="14596" width="5.28515625" style="36" customWidth="1"/>
    <col min="14597" max="14597" width="44.7109375" style="36" customWidth="1"/>
    <col min="14598" max="14598" width="15.85546875" style="36" bestFit="1" customWidth="1"/>
    <col min="14599" max="14599" width="17.28515625" style="36" customWidth="1"/>
    <col min="14600" max="14600" width="16.7109375" style="36" customWidth="1"/>
    <col min="14601" max="14601" width="11.42578125" style="36"/>
    <col min="14602" max="14602" width="16.28515625" style="36" bestFit="1" customWidth="1"/>
    <col min="14603" max="14603" width="21.7109375" style="36" bestFit="1" customWidth="1"/>
    <col min="14604" max="14848" width="11.42578125" style="36"/>
    <col min="14849" max="14850" width="4.28515625" style="36" customWidth="1"/>
    <col min="14851" max="14851" width="5.5703125" style="36" customWidth="1"/>
    <col min="14852" max="14852" width="5.28515625" style="36" customWidth="1"/>
    <col min="14853" max="14853" width="44.7109375" style="36" customWidth="1"/>
    <col min="14854" max="14854" width="15.85546875" style="36" bestFit="1" customWidth="1"/>
    <col min="14855" max="14855" width="17.28515625" style="36" customWidth="1"/>
    <col min="14856" max="14856" width="16.7109375" style="36" customWidth="1"/>
    <col min="14857" max="14857" width="11.42578125" style="36"/>
    <col min="14858" max="14858" width="16.28515625" style="36" bestFit="1" customWidth="1"/>
    <col min="14859" max="14859" width="21.7109375" style="36" bestFit="1" customWidth="1"/>
    <col min="14860" max="15104" width="11.42578125" style="36"/>
    <col min="15105" max="15106" width="4.28515625" style="36" customWidth="1"/>
    <col min="15107" max="15107" width="5.5703125" style="36" customWidth="1"/>
    <col min="15108" max="15108" width="5.28515625" style="36" customWidth="1"/>
    <col min="15109" max="15109" width="44.7109375" style="36" customWidth="1"/>
    <col min="15110" max="15110" width="15.85546875" style="36" bestFit="1" customWidth="1"/>
    <col min="15111" max="15111" width="17.28515625" style="36" customWidth="1"/>
    <col min="15112" max="15112" width="16.7109375" style="36" customWidth="1"/>
    <col min="15113" max="15113" width="11.42578125" style="36"/>
    <col min="15114" max="15114" width="16.28515625" style="36" bestFit="1" customWidth="1"/>
    <col min="15115" max="15115" width="21.7109375" style="36" bestFit="1" customWidth="1"/>
    <col min="15116" max="15360" width="11.42578125" style="36"/>
    <col min="15361" max="15362" width="4.28515625" style="36" customWidth="1"/>
    <col min="15363" max="15363" width="5.5703125" style="36" customWidth="1"/>
    <col min="15364" max="15364" width="5.28515625" style="36" customWidth="1"/>
    <col min="15365" max="15365" width="44.7109375" style="36" customWidth="1"/>
    <col min="15366" max="15366" width="15.85546875" style="36" bestFit="1" customWidth="1"/>
    <col min="15367" max="15367" width="17.28515625" style="36" customWidth="1"/>
    <col min="15368" max="15368" width="16.7109375" style="36" customWidth="1"/>
    <col min="15369" max="15369" width="11.42578125" style="36"/>
    <col min="15370" max="15370" width="16.28515625" style="36" bestFit="1" customWidth="1"/>
    <col min="15371" max="15371" width="21.7109375" style="36" bestFit="1" customWidth="1"/>
    <col min="15372" max="15616" width="11.42578125" style="36"/>
    <col min="15617" max="15618" width="4.28515625" style="36" customWidth="1"/>
    <col min="15619" max="15619" width="5.5703125" style="36" customWidth="1"/>
    <col min="15620" max="15620" width="5.28515625" style="36" customWidth="1"/>
    <col min="15621" max="15621" width="44.7109375" style="36" customWidth="1"/>
    <col min="15622" max="15622" width="15.85546875" style="36" bestFit="1" customWidth="1"/>
    <col min="15623" max="15623" width="17.28515625" style="36" customWidth="1"/>
    <col min="15624" max="15624" width="16.7109375" style="36" customWidth="1"/>
    <col min="15625" max="15625" width="11.42578125" style="36"/>
    <col min="15626" max="15626" width="16.28515625" style="36" bestFit="1" customWidth="1"/>
    <col min="15627" max="15627" width="21.7109375" style="36" bestFit="1" customWidth="1"/>
    <col min="15628" max="15872" width="11.42578125" style="36"/>
    <col min="15873" max="15874" width="4.28515625" style="36" customWidth="1"/>
    <col min="15875" max="15875" width="5.5703125" style="36" customWidth="1"/>
    <col min="15876" max="15876" width="5.28515625" style="36" customWidth="1"/>
    <col min="15877" max="15877" width="44.7109375" style="36" customWidth="1"/>
    <col min="15878" max="15878" width="15.85546875" style="36" bestFit="1" customWidth="1"/>
    <col min="15879" max="15879" width="17.28515625" style="36" customWidth="1"/>
    <col min="15880" max="15880" width="16.7109375" style="36" customWidth="1"/>
    <col min="15881" max="15881" width="11.42578125" style="36"/>
    <col min="15882" max="15882" width="16.28515625" style="36" bestFit="1" customWidth="1"/>
    <col min="15883" max="15883" width="21.7109375" style="36" bestFit="1" customWidth="1"/>
    <col min="15884" max="16128" width="11.42578125" style="36"/>
    <col min="16129" max="16130" width="4.28515625" style="36" customWidth="1"/>
    <col min="16131" max="16131" width="5.5703125" style="36" customWidth="1"/>
    <col min="16132" max="16132" width="5.28515625" style="36" customWidth="1"/>
    <col min="16133" max="16133" width="44.7109375" style="36" customWidth="1"/>
    <col min="16134" max="16134" width="15.85546875" style="36" bestFit="1" customWidth="1"/>
    <col min="16135" max="16135" width="17.28515625" style="36" customWidth="1"/>
    <col min="16136" max="16136" width="16.7109375" style="36" customWidth="1"/>
    <col min="16137" max="16137" width="11.42578125" style="36"/>
    <col min="16138" max="16138" width="16.28515625" style="36" bestFit="1" customWidth="1"/>
    <col min="16139" max="16139" width="21.7109375" style="36" bestFit="1" customWidth="1"/>
    <col min="16140" max="16384" width="11.42578125" style="36"/>
  </cols>
  <sheetData>
    <row r="2" spans="1:10" ht="15">
      <c r="A2" s="209"/>
      <c r="B2" s="209"/>
      <c r="C2" s="209"/>
      <c r="D2" s="209"/>
      <c r="E2" s="209"/>
      <c r="F2" s="209"/>
      <c r="G2" s="209"/>
      <c r="H2" s="209"/>
    </row>
    <row r="3" spans="1:10" ht="48" customHeight="1">
      <c r="A3" s="210" t="s">
        <v>333</v>
      </c>
      <c r="B3" s="210"/>
      <c r="C3" s="210"/>
      <c r="D3" s="210"/>
      <c r="E3" s="210"/>
      <c r="F3" s="210"/>
      <c r="G3" s="210"/>
      <c r="H3" s="210"/>
    </row>
    <row r="4" spans="1:10" s="104" customFormat="1" ht="26.25" customHeight="1">
      <c r="A4" s="210" t="s">
        <v>34</v>
      </c>
      <c r="B4" s="210"/>
      <c r="C4" s="210"/>
      <c r="D4" s="210"/>
      <c r="E4" s="210"/>
      <c r="F4" s="210"/>
      <c r="G4" s="211"/>
      <c r="H4" s="211"/>
    </row>
    <row r="5" spans="1:10" ht="15.75" customHeight="1">
      <c r="A5" s="105"/>
      <c r="B5" s="106"/>
      <c r="C5" s="106"/>
      <c r="D5" s="106"/>
      <c r="E5" s="106"/>
    </row>
    <row r="6" spans="1:10" ht="27.75" customHeight="1">
      <c r="A6" s="107"/>
      <c r="B6" s="108"/>
      <c r="C6" s="108"/>
      <c r="D6" s="109"/>
      <c r="E6" s="110"/>
      <c r="F6" s="111" t="s">
        <v>334</v>
      </c>
      <c r="G6" s="111" t="s">
        <v>335</v>
      </c>
      <c r="H6" s="112" t="s">
        <v>336</v>
      </c>
      <c r="I6" s="113"/>
    </row>
    <row r="7" spans="1:10" ht="27.75" customHeight="1">
      <c r="A7" s="212" t="s">
        <v>36</v>
      </c>
      <c r="B7" s="204"/>
      <c r="C7" s="204"/>
      <c r="D7" s="204"/>
      <c r="E7" s="213"/>
      <c r="F7" s="114">
        <v>8194350</v>
      </c>
      <c r="G7" s="114">
        <v>14794350</v>
      </c>
      <c r="H7" s="114">
        <v>6494350</v>
      </c>
      <c r="I7" s="115"/>
    </row>
    <row r="8" spans="1:10" ht="22.5" customHeight="1">
      <c r="A8" s="201" t="s">
        <v>0</v>
      </c>
      <c r="B8" s="202"/>
      <c r="C8" s="202"/>
      <c r="D8" s="202"/>
      <c r="E8" s="214"/>
      <c r="F8" s="114">
        <v>8194350</v>
      </c>
      <c r="G8" s="114">
        <v>14794350</v>
      </c>
      <c r="H8" s="114">
        <v>6494350</v>
      </c>
    </row>
    <row r="9" spans="1:10" ht="22.5" customHeight="1">
      <c r="A9" s="215" t="s">
        <v>296</v>
      </c>
      <c r="B9" s="214"/>
      <c r="C9" s="214"/>
      <c r="D9" s="214"/>
      <c r="E9" s="214"/>
      <c r="F9" s="116"/>
      <c r="G9" s="116"/>
      <c r="H9" s="116"/>
    </row>
    <row r="10" spans="1:10" ht="22.5" customHeight="1">
      <c r="A10" s="117" t="s">
        <v>37</v>
      </c>
      <c r="B10" s="118"/>
      <c r="C10" s="118"/>
      <c r="D10" s="118"/>
      <c r="E10" s="118"/>
      <c r="F10" s="114">
        <v>8194350</v>
      </c>
      <c r="G10" s="114">
        <v>14794350</v>
      </c>
      <c r="H10" s="114">
        <v>6494350</v>
      </c>
    </row>
    <row r="11" spans="1:10" ht="22.5" customHeight="1">
      <c r="A11" s="205" t="s">
        <v>1</v>
      </c>
      <c r="B11" s="202"/>
      <c r="C11" s="202"/>
      <c r="D11" s="202"/>
      <c r="E11" s="216"/>
      <c r="F11" s="114">
        <v>8194350</v>
      </c>
      <c r="G11" s="114">
        <v>6494350</v>
      </c>
      <c r="H11" s="114">
        <v>6494350</v>
      </c>
      <c r="I11" s="21"/>
      <c r="J11" s="21"/>
    </row>
    <row r="12" spans="1:10" ht="22.5" customHeight="1">
      <c r="A12" s="217" t="s">
        <v>337</v>
      </c>
      <c r="B12" s="214"/>
      <c r="C12" s="214"/>
      <c r="D12" s="214"/>
      <c r="E12" s="214"/>
      <c r="F12" s="120"/>
      <c r="G12" s="120"/>
      <c r="H12" s="119"/>
      <c r="I12" s="21"/>
      <c r="J12" s="21"/>
    </row>
    <row r="13" spans="1:10" ht="22.5" customHeight="1">
      <c r="A13" s="203" t="s">
        <v>2</v>
      </c>
      <c r="B13" s="204"/>
      <c r="C13" s="204"/>
      <c r="D13" s="204"/>
      <c r="E13" s="204"/>
      <c r="F13" s="121">
        <f>+F7-F10</f>
        <v>0</v>
      </c>
      <c r="G13" s="121">
        <f>+G7-G10</f>
        <v>0</v>
      </c>
      <c r="H13" s="121">
        <f>+H7-H10</f>
        <v>0</v>
      </c>
      <c r="J13" s="21"/>
    </row>
    <row r="14" spans="1:10" ht="25.5" customHeight="1">
      <c r="A14" s="210"/>
      <c r="B14" s="199"/>
      <c r="C14" s="199"/>
      <c r="D14" s="199"/>
      <c r="E14" s="199"/>
      <c r="F14" s="200"/>
      <c r="G14" s="200"/>
      <c r="H14" s="200"/>
    </row>
    <row r="15" spans="1:10" ht="27.75" customHeight="1">
      <c r="A15" s="107"/>
      <c r="B15" s="108"/>
      <c r="C15" s="108"/>
      <c r="D15" s="109"/>
      <c r="E15" s="110"/>
      <c r="F15" s="111" t="s">
        <v>334</v>
      </c>
      <c r="G15" s="111" t="s">
        <v>335</v>
      </c>
      <c r="H15" s="112" t="s">
        <v>336</v>
      </c>
      <c r="J15" s="21"/>
    </row>
    <row r="16" spans="1:10" ht="30.75" customHeight="1">
      <c r="A16" s="218" t="s">
        <v>338</v>
      </c>
      <c r="B16" s="219"/>
      <c r="C16" s="219"/>
      <c r="D16" s="219"/>
      <c r="E16" s="220"/>
      <c r="F16" s="122"/>
      <c r="G16" s="122"/>
      <c r="H16" s="123"/>
      <c r="J16" s="21"/>
    </row>
    <row r="17" spans="1:11" ht="34.5" customHeight="1">
      <c r="A17" s="206" t="s">
        <v>339</v>
      </c>
      <c r="B17" s="207"/>
      <c r="C17" s="207"/>
      <c r="D17" s="207"/>
      <c r="E17" s="208"/>
      <c r="F17" s="124"/>
      <c r="G17" s="124"/>
      <c r="H17" s="121"/>
      <c r="J17" s="21"/>
    </row>
    <row r="18" spans="1:11" s="125" customFormat="1" ht="25.5" customHeight="1">
      <c r="A18" s="198"/>
      <c r="B18" s="199"/>
      <c r="C18" s="199"/>
      <c r="D18" s="199"/>
      <c r="E18" s="199"/>
      <c r="F18" s="200"/>
      <c r="G18" s="200"/>
      <c r="H18" s="200"/>
      <c r="J18" s="126"/>
    </row>
    <row r="19" spans="1:11" s="125" customFormat="1" ht="27.75" customHeight="1">
      <c r="A19" s="107"/>
      <c r="B19" s="108"/>
      <c r="C19" s="108"/>
      <c r="D19" s="109"/>
      <c r="E19" s="110"/>
      <c r="F19" s="111" t="s">
        <v>334</v>
      </c>
      <c r="G19" s="111" t="s">
        <v>335</v>
      </c>
      <c r="H19" s="112" t="s">
        <v>336</v>
      </c>
      <c r="J19" s="126"/>
      <c r="K19" s="126"/>
    </row>
    <row r="20" spans="1:11" s="125" customFormat="1" ht="22.5" customHeight="1">
      <c r="A20" s="201" t="s">
        <v>3</v>
      </c>
      <c r="B20" s="202"/>
      <c r="C20" s="202"/>
      <c r="D20" s="202"/>
      <c r="E20" s="202"/>
      <c r="F20" s="120"/>
      <c r="G20" s="120"/>
      <c r="H20" s="120"/>
      <c r="J20" s="126"/>
    </row>
    <row r="21" spans="1:11" s="125" customFormat="1" ht="33.75" customHeight="1">
      <c r="A21" s="201" t="s">
        <v>4</v>
      </c>
      <c r="B21" s="202"/>
      <c r="C21" s="202"/>
      <c r="D21" s="202"/>
      <c r="E21" s="202"/>
      <c r="F21" s="120"/>
      <c r="G21" s="120"/>
      <c r="H21" s="120"/>
    </row>
    <row r="22" spans="1:11" s="125" customFormat="1" ht="22.5" customHeight="1">
      <c r="A22" s="203" t="s">
        <v>5</v>
      </c>
      <c r="B22" s="204"/>
      <c r="C22" s="204"/>
      <c r="D22" s="204"/>
      <c r="E22" s="204"/>
      <c r="F22" s="114">
        <f>F20-F21</f>
        <v>0</v>
      </c>
      <c r="G22" s="114">
        <f>G20-G21</f>
        <v>0</v>
      </c>
      <c r="H22" s="114">
        <f>H20-H21</f>
        <v>0</v>
      </c>
      <c r="J22" s="127"/>
      <c r="K22" s="126"/>
    </row>
    <row r="23" spans="1:11" s="125" customFormat="1" ht="25.5" customHeight="1">
      <c r="A23" s="198"/>
      <c r="B23" s="199"/>
      <c r="C23" s="199"/>
      <c r="D23" s="199"/>
      <c r="E23" s="199"/>
      <c r="F23" s="200"/>
      <c r="G23" s="200"/>
      <c r="H23" s="200"/>
    </row>
    <row r="24" spans="1:11" s="125" customFormat="1" ht="22.5" customHeight="1">
      <c r="A24" s="205" t="s">
        <v>6</v>
      </c>
      <c r="B24" s="202"/>
      <c r="C24" s="202"/>
      <c r="D24" s="202"/>
      <c r="E24" s="202"/>
      <c r="F24" s="120">
        <f>IF((F13+F17+F22)&lt;&gt;0,"NESLAGANJE ZBROJA",(F13+F17+F22))</f>
        <v>0</v>
      </c>
      <c r="G24" s="120">
        <f>IF((G13+G17+G22)&lt;&gt;0,"NESLAGANJE ZBROJA",(G13+G17+G22))</f>
        <v>0</v>
      </c>
      <c r="H24" s="120">
        <f>IF((H13+H17+H22)&lt;&gt;0,"NESLAGANJE ZBROJA",(H13+H17+H22))</f>
        <v>0</v>
      </c>
    </row>
    <row r="25" spans="1:11" s="125" customFormat="1" ht="18" customHeight="1">
      <c r="A25" s="128"/>
      <c r="B25" s="106"/>
      <c r="C25" s="106"/>
      <c r="D25" s="106"/>
      <c r="E25" s="106"/>
    </row>
    <row r="26" spans="1:11" ht="42" customHeight="1">
      <c r="A26" s="196"/>
      <c r="B26" s="197"/>
      <c r="C26" s="197"/>
      <c r="D26" s="197"/>
      <c r="E26" s="197"/>
      <c r="F26" s="197"/>
      <c r="G26" s="197"/>
      <c r="H26" s="197"/>
    </row>
    <row r="27" spans="1:11">
      <c r="E27" s="129"/>
    </row>
    <row r="31" spans="1:11">
      <c r="F31" s="21"/>
      <c r="G31" s="21"/>
      <c r="H31" s="21"/>
    </row>
    <row r="32" spans="1:11">
      <c r="F32" s="21"/>
      <c r="G32" s="21"/>
      <c r="H32" s="21"/>
    </row>
    <row r="33" spans="5:8">
      <c r="E33" s="130"/>
      <c r="F33" s="23"/>
      <c r="G33" s="23"/>
      <c r="H33" s="23"/>
    </row>
    <row r="34" spans="5:8">
      <c r="E34" s="130"/>
      <c r="F34" s="21"/>
      <c r="G34" s="21"/>
      <c r="H34" s="21"/>
    </row>
    <row r="35" spans="5:8">
      <c r="E35" s="130"/>
      <c r="F35" s="21"/>
      <c r="G35" s="21"/>
      <c r="H35" s="21"/>
    </row>
    <row r="36" spans="5:8">
      <c r="E36" s="130"/>
      <c r="F36" s="21"/>
      <c r="G36" s="21"/>
      <c r="H36" s="21"/>
    </row>
    <row r="37" spans="5:8">
      <c r="E37" s="130"/>
      <c r="F37" s="21"/>
      <c r="G37" s="21"/>
      <c r="H37" s="21"/>
    </row>
    <row r="38" spans="5:8">
      <c r="E38" s="130"/>
    </row>
    <row r="43" spans="5:8">
      <c r="F43" s="21"/>
    </row>
    <row r="44" spans="5:8">
      <c r="F44" s="21"/>
    </row>
    <row r="45" spans="5:8">
      <c r="F45" s="21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8"/>
  <sheetViews>
    <sheetView showGridLines="0" topLeftCell="B1" zoomScaleNormal="100" workbookViewId="0">
      <selection activeCell="C14" sqref="C14"/>
    </sheetView>
  </sheetViews>
  <sheetFormatPr defaultColWidth="9.140625" defaultRowHeight="12"/>
  <cols>
    <col min="1" max="1" width="9.28515625" style="38" hidden="1" customWidth="1"/>
    <col min="2" max="2" width="11.28515625" style="45" customWidth="1"/>
    <col min="3" max="3" width="67" style="88" customWidth="1"/>
    <col min="4" max="6" width="15.7109375" style="55" customWidth="1"/>
    <col min="7" max="16384" width="9.140625" style="49"/>
  </cols>
  <sheetData>
    <row r="1" spans="1:6" ht="12.75" thickBot="1">
      <c r="C1" s="221"/>
      <c r="D1" s="222"/>
      <c r="E1" s="222"/>
      <c r="F1" s="222"/>
    </row>
    <row r="2" spans="1:6" ht="39" thickBot="1">
      <c r="A2" s="38" t="s">
        <v>42</v>
      </c>
      <c r="B2" s="48" t="s">
        <v>43</v>
      </c>
      <c r="C2" s="86" t="s">
        <v>18</v>
      </c>
      <c r="D2" s="50" t="s">
        <v>340</v>
      </c>
      <c r="E2" s="50" t="s">
        <v>299</v>
      </c>
      <c r="F2" s="50" t="s">
        <v>341</v>
      </c>
    </row>
    <row r="3" spans="1:6" s="41" customFormat="1" ht="12.75">
      <c r="A3" s="39">
        <f>LEN(B3)</f>
        <v>1</v>
      </c>
      <c r="B3" s="46">
        <v>6</v>
      </c>
      <c r="C3" s="87" t="s">
        <v>231</v>
      </c>
      <c r="D3" s="40">
        <f>D4+D11+D38+D55+D62+D73+D84</f>
        <v>8194350</v>
      </c>
      <c r="E3" s="40">
        <f t="shared" ref="E3:F3" si="0">E4+E11+E38+E55+E62+E73+E84</f>
        <v>14794350</v>
      </c>
      <c r="F3" s="40">
        <f t="shared" si="0"/>
        <v>6494350</v>
      </c>
    </row>
    <row r="4" spans="1:6" s="43" customFormat="1" ht="12.75">
      <c r="A4" s="42">
        <f t="shared" ref="A4:A78" si="1">LEN(B4)</f>
        <v>2</v>
      </c>
      <c r="B4" s="46">
        <v>63</v>
      </c>
      <c r="C4" s="87" t="s">
        <v>232</v>
      </c>
      <c r="D4" s="40">
        <f>D5+D8+D18+D29</f>
        <v>0</v>
      </c>
      <c r="E4" s="40">
        <f t="shared" ref="E4:F4" si="2">E5+E8</f>
        <v>0</v>
      </c>
      <c r="F4" s="40">
        <f t="shared" si="2"/>
        <v>0</v>
      </c>
    </row>
    <row r="5" spans="1:6" s="43" customFormat="1" ht="12.75">
      <c r="A5" s="42">
        <f t="shared" si="1"/>
        <v>3</v>
      </c>
      <c r="B5" s="46">
        <v>631</v>
      </c>
      <c r="C5" s="89" t="s">
        <v>233</v>
      </c>
      <c r="D5" s="78">
        <f>D6</f>
        <v>0</v>
      </c>
      <c r="E5" s="78">
        <f t="shared" ref="E5:F5" si="3">E6</f>
        <v>0</v>
      </c>
      <c r="F5" s="78">
        <f t="shared" si="3"/>
        <v>0</v>
      </c>
    </row>
    <row r="6" spans="1:6" s="52" customFormat="1" ht="12.75">
      <c r="A6" s="38">
        <f t="shared" si="1"/>
        <v>4</v>
      </c>
      <c r="B6" s="47">
        <v>6311</v>
      </c>
      <c r="C6" s="90" t="s">
        <v>234</v>
      </c>
      <c r="D6" s="51">
        <f>D7</f>
        <v>0</v>
      </c>
      <c r="E6" s="51">
        <f t="shared" ref="E6:F6" si="4">E7</f>
        <v>0</v>
      </c>
      <c r="F6" s="51">
        <f t="shared" si="4"/>
        <v>0</v>
      </c>
    </row>
    <row r="7" spans="1:6" s="82" customFormat="1" ht="12.75">
      <c r="A7" s="79">
        <f t="shared" si="1"/>
        <v>5</v>
      </c>
      <c r="B7" s="80">
        <v>63111</v>
      </c>
      <c r="C7" s="91" t="s">
        <v>235</v>
      </c>
      <c r="D7" s="81"/>
      <c r="E7" s="81"/>
      <c r="F7" s="81"/>
    </row>
    <row r="8" spans="1:6" s="43" customFormat="1" ht="12.75">
      <c r="A8" s="42">
        <f t="shared" si="1"/>
        <v>3</v>
      </c>
      <c r="B8" s="46">
        <v>632</v>
      </c>
      <c r="C8" s="89" t="s">
        <v>236</v>
      </c>
      <c r="D8" s="78">
        <f>D9</f>
        <v>0</v>
      </c>
      <c r="E8" s="78">
        <f t="shared" ref="E8:F8" si="5">E9</f>
        <v>0</v>
      </c>
      <c r="F8" s="78">
        <f t="shared" si="5"/>
        <v>0</v>
      </c>
    </row>
    <row r="9" spans="1:6" s="52" customFormat="1" ht="12.75">
      <c r="A9" s="38">
        <f t="shared" si="1"/>
        <v>4</v>
      </c>
      <c r="B9" s="47">
        <v>6321</v>
      </c>
      <c r="C9" s="90" t="s">
        <v>237</v>
      </c>
      <c r="D9" s="51">
        <f>SUM(D10)</f>
        <v>0</v>
      </c>
      <c r="E9" s="51">
        <f t="shared" ref="E9:F9" si="6">SUM(E10)</f>
        <v>0</v>
      </c>
      <c r="F9" s="51">
        <f t="shared" si="6"/>
        <v>0</v>
      </c>
    </row>
    <row r="10" spans="1:6" s="82" customFormat="1" ht="12.75">
      <c r="A10" s="79">
        <f t="shared" si="1"/>
        <v>5</v>
      </c>
      <c r="B10" s="80">
        <v>63211</v>
      </c>
      <c r="C10" s="91" t="s">
        <v>237</v>
      </c>
      <c r="D10" s="81"/>
      <c r="E10" s="81"/>
      <c r="F10" s="81"/>
    </row>
    <row r="11" spans="1:6" s="43" customFormat="1" ht="12.75">
      <c r="A11" s="42">
        <f t="shared" si="1"/>
        <v>3</v>
      </c>
      <c r="B11" s="46">
        <v>636</v>
      </c>
      <c r="C11" s="89" t="s">
        <v>238</v>
      </c>
      <c r="D11" s="78">
        <f>D12+D15</f>
        <v>7173050</v>
      </c>
      <c r="E11" s="78">
        <f>E12+E15</f>
        <v>13773050</v>
      </c>
      <c r="F11" s="78">
        <f>F12+F15</f>
        <v>5473050</v>
      </c>
    </row>
    <row r="12" spans="1:6" s="52" customFormat="1" ht="12.75">
      <c r="A12" s="38">
        <f t="shared" si="1"/>
        <v>4</v>
      </c>
      <c r="B12" s="47">
        <v>6361</v>
      </c>
      <c r="C12" s="90" t="s">
        <v>239</v>
      </c>
      <c r="D12" s="51">
        <f>D13+D14</f>
        <v>7173050</v>
      </c>
      <c r="E12" s="51">
        <f t="shared" ref="E12:F12" si="7">E13+E14</f>
        <v>13773050</v>
      </c>
      <c r="F12" s="51">
        <f t="shared" si="7"/>
        <v>5473050</v>
      </c>
    </row>
    <row r="13" spans="1:6" s="82" customFormat="1" ht="24">
      <c r="A13" s="79">
        <f t="shared" si="1"/>
        <v>5</v>
      </c>
      <c r="B13" s="80">
        <v>63612</v>
      </c>
      <c r="C13" s="91" t="s">
        <v>301</v>
      </c>
      <c r="D13" s="81">
        <v>5203050</v>
      </c>
      <c r="E13" s="81">
        <v>5203050</v>
      </c>
      <c r="F13" s="81">
        <v>5203050</v>
      </c>
    </row>
    <row r="14" spans="1:6" s="82" customFormat="1" ht="24">
      <c r="A14" s="79"/>
      <c r="B14" s="80">
        <v>63613</v>
      </c>
      <c r="C14" s="91" t="s">
        <v>302</v>
      </c>
      <c r="D14" s="81">
        <v>1970000</v>
      </c>
      <c r="E14" s="81">
        <v>8570000</v>
      </c>
      <c r="F14" s="81">
        <v>270000</v>
      </c>
    </row>
    <row r="15" spans="1:6" s="52" customFormat="1" ht="25.5">
      <c r="A15" s="38">
        <f t="shared" si="1"/>
        <v>4</v>
      </c>
      <c r="B15" s="47">
        <v>6362</v>
      </c>
      <c r="C15" s="90" t="s">
        <v>240</v>
      </c>
      <c r="D15" s="51">
        <f>D16+D17</f>
        <v>0</v>
      </c>
      <c r="E15" s="51">
        <f t="shared" ref="E15:F15" si="8">E16+E17</f>
        <v>0</v>
      </c>
      <c r="F15" s="51">
        <f t="shared" si="8"/>
        <v>0</v>
      </c>
    </row>
    <row r="16" spans="1:6" s="82" customFormat="1" ht="24">
      <c r="A16" s="79">
        <f t="shared" si="1"/>
        <v>5</v>
      </c>
      <c r="B16" s="80">
        <v>63622</v>
      </c>
      <c r="C16" s="91" t="s">
        <v>303</v>
      </c>
      <c r="D16" s="81"/>
      <c r="E16" s="81"/>
      <c r="F16" s="81"/>
    </row>
    <row r="17" spans="1:6" s="82" customFormat="1" ht="24">
      <c r="A17" s="79">
        <f t="shared" si="1"/>
        <v>5</v>
      </c>
      <c r="B17" s="80">
        <v>63623</v>
      </c>
      <c r="C17" s="91" t="s">
        <v>304</v>
      </c>
      <c r="D17" s="81"/>
      <c r="E17" s="81"/>
      <c r="F17" s="81"/>
    </row>
    <row r="18" spans="1:6" s="82" customFormat="1" ht="12.75">
      <c r="A18" s="79">
        <f t="shared" si="1"/>
        <v>3</v>
      </c>
      <c r="B18" s="46">
        <v>638</v>
      </c>
      <c r="C18" s="89" t="s">
        <v>322</v>
      </c>
      <c r="D18" s="78">
        <f>D19+D24</f>
        <v>0</v>
      </c>
      <c r="E18" s="78">
        <f t="shared" ref="E18:F18" si="9">E19+E24</f>
        <v>0</v>
      </c>
      <c r="F18" s="78">
        <f t="shared" si="9"/>
        <v>0</v>
      </c>
    </row>
    <row r="19" spans="1:6" s="82" customFormat="1" ht="12.75">
      <c r="A19" s="38">
        <f t="shared" si="1"/>
        <v>4</v>
      </c>
      <c r="B19" s="47">
        <v>6381</v>
      </c>
      <c r="C19" s="90" t="s">
        <v>323</v>
      </c>
      <c r="D19" s="51">
        <f>D20+D21+D22+D23</f>
        <v>0</v>
      </c>
      <c r="E19" s="51">
        <f t="shared" ref="E19:F19" si="10">E20+E21+E22+E23</f>
        <v>0</v>
      </c>
      <c r="F19" s="51">
        <f t="shared" si="10"/>
        <v>0</v>
      </c>
    </row>
    <row r="20" spans="1:6" s="82" customFormat="1" ht="12.75">
      <c r="A20" s="79">
        <f t="shared" si="1"/>
        <v>5</v>
      </c>
      <c r="B20" s="80">
        <v>63811</v>
      </c>
      <c r="C20" s="91" t="s">
        <v>305</v>
      </c>
      <c r="D20" s="81"/>
      <c r="E20" s="81"/>
      <c r="F20" s="81"/>
    </row>
    <row r="21" spans="1:6" s="82" customFormat="1" ht="12.75">
      <c r="A21" s="79">
        <f t="shared" si="1"/>
        <v>5</v>
      </c>
      <c r="B21" s="80">
        <v>63812</v>
      </c>
      <c r="C21" s="91" t="s">
        <v>306</v>
      </c>
      <c r="D21" s="81"/>
      <c r="E21" s="81"/>
      <c r="F21" s="81"/>
    </row>
    <row r="22" spans="1:6" s="82" customFormat="1" ht="24">
      <c r="A22" s="79">
        <f t="shared" si="1"/>
        <v>5</v>
      </c>
      <c r="B22" s="80" t="s">
        <v>307</v>
      </c>
      <c r="C22" s="91" t="s">
        <v>308</v>
      </c>
      <c r="D22" s="81"/>
      <c r="E22" s="81"/>
      <c r="F22" s="81"/>
    </row>
    <row r="23" spans="1:6" s="82" customFormat="1" ht="24">
      <c r="A23" s="79">
        <f t="shared" si="1"/>
        <v>5</v>
      </c>
      <c r="B23" s="80" t="s">
        <v>309</v>
      </c>
      <c r="C23" s="91" t="s">
        <v>310</v>
      </c>
      <c r="D23" s="81"/>
      <c r="E23" s="81"/>
      <c r="F23" s="81"/>
    </row>
    <row r="24" spans="1:6" s="82" customFormat="1" ht="12.75">
      <c r="A24" s="79">
        <f t="shared" si="1"/>
        <v>4</v>
      </c>
      <c r="B24" s="47">
        <v>6382</v>
      </c>
      <c r="C24" s="90" t="s">
        <v>324</v>
      </c>
      <c r="D24" s="51">
        <f>D25+D26+D27+D28</f>
        <v>0</v>
      </c>
      <c r="E24" s="51">
        <f t="shared" ref="E24:F24" si="11">E25+E26+E27+E28</f>
        <v>0</v>
      </c>
      <c r="F24" s="51">
        <f t="shared" si="11"/>
        <v>0</v>
      </c>
    </row>
    <row r="25" spans="1:6" s="82" customFormat="1" ht="12.75">
      <c r="A25" s="79">
        <f t="shared" si="1"/>
        <v>5</v>
      </c>
      <c r="B25" s="80">
        <v>63821</v>
      </c>
      <c r="C25" s="91" t="s">
        <v>311</v>
      </c>
      <c r="D25" s="81"/>
      <c r="E25" s="81"/>
      <c r="F25" s="81"/>
    </row>
    <row r="26" spans="1:6" s="82" customFormat="1" ht="12.75">
      <c r="A26" s="79">
        <f t="shared" si="1"/>
        <v>5</v>
      </c>
      <c r="B26" s="80">
        <v>63822</v>
      </c>
      <c r="C26" s="91" t="s">
        <v>312</v>
      </c>
      <c r="D26" s="81"/>
      <c r="E26" s="81"/>
      <c r="F26" s="81"/>
    </row>
    <row r="27" spans="1:6" s="82" customFormat="1" ht="24">
      <c r="A27" s="79">
        <f t="shared" si="1"/>
        <v>5</v>
      </c>
      <c r="B27" s="80" t="s">
        <v>313</v>
      </c>
      <c r="C27" s="91" t="s">
        <v>314</v>
      </c>
      <c r="D27" s="81"/>
      <c r="E27" s="81"/>
      <c r="F27" s="81"/>
    </row>
    <row r="28" spans="1:6" s="82" customFormat="1" ht="24">
      <c r="A28" s="79">
        <f t="shared" si="1"/>
        <v>5</v>
      </c>
      <c r="B28" s="80" t="s">
        <v>315</v>
      </c>
      <c r="C28" s="91" t="s">
        <v>316</v>
      </c>
      <c r="D28" s="81"/>
      <c r="E28" s="81"/>
      <c r="F28" s="81"/>
    </row>
    <row r="29" spans="1:6" s="82" customFormat="1" ht="12.75">
      <c r="A29" s="79">
        <f t="shared" si="1"/>
        <v>3</v>
      </c>
      <c r="B29" s="46">
        <v>639</v>
      </c>
      <c r="C29" s="89" t="s">
        <v>317</v>
      </c>
      <c r="D29" s="78">
        <f>D30+D32+D34+D36</f>
        <v>0</v>
      </c>
      <c r="E29" s="78">
        <f t="shared" ref="E29:F29" si="12">E30+E32+E34+E36</f>
        <v>0</v>
      </c>
      <c r="F29" s="78">
        <f t="shared" si="12"/>
        <v>0</v>
      </c>
    </row>
    <row r="30" spans="1:6" s="82" customFormat="1" ht="12.75">
      <c r="A30" s="79">
        <f t="shared" si="1"/>
        <v>4</v>
      </c>
      <c r="B30" s="80">
        <v>6391</v>
      </c>
      <c r="C30" s="91" t="s">
        <v>318</v>
      </c>
      <c r="D30" s="51">
        <f>D31</f>
        <v>0</v>
      </c>
      <c r="E30" s="51">
        <f t="shared" ref="E30:F30" si="13">E31</f>
        <v>0</v>
      </c>
      <c r="F30" s="51">
        <f t="shared" si="13"/>
        <v>0</v>
      </c>
    </row>
    <row r="31" spans="1:6" s="82" customFormat="1" ht="12.75">
      <c r="A31" s="79">
        <f t="shared" si="1"/>
        <v>5</v>
      </c>
      <c r="B31" s="80">
        <v>63911</v>
      </c>
      <c r="C31" s="91" t="s">
        <v>318</v>
      </c>
      <c r="D31" s="81"/>
      <c r="E31" s="81"/>
      <c r="F31" s="81"/>
    </row>
    <row r="32" spans="1:6" s="82" customFormat="1" ht="12.75">
      <c r="A32" s="79">
        <f t="shared" si="1"/>
        <v>4</v>
      </c>
      <c r="B32" s="80">
        <v>3692</v>
      </c>
      <c r="C32" s="91" t="s">
        <v>319</v>
      </c>
      <c r="D32" s="51">
        <f>D33</f>
        <v>0</v>
      </c>
      <c r="E32" s="51">
        <f t="shared" ref="E32:F32" si="14">E33</f>
        <v>0</v>
      </c>
      <c r="F32" s="51">
        <f t="shared" si="14"/>
        <v>0</v>
      </c>
    </row>
    <row r="33" spans="1:6" s="82" customFormat="1" ht="12.75">
      <c r="A33" s="79">
        <f t="shared" si="1"/>
        <v>5</v>
      </c>
      <c r="B33" s="80">
        <v>63921</v>
      </c>
      <c r="C33" s="91" t="s">
        <v>319</v>
      </c>
      <c r="D33" s="81"/>
      <c r="E33" s="81"/>
      <c r="F33" s="81"/>
    </row>
    <row r="34" spans="1:6" s="82" customFormat="1" ht="24">
      <c r="A34" s="79">
        <f t="shared" si="1"/>
        <v>4</v>
      </c>
      <c r="B34" s="80">
        <v>6393</v>
      </c>
      <c r="C34" s="91" t="s">
        <v>320</v>
      </c>
      <c r="D34" s="51">
        <f>D35</f>
        <v>0</v>
      </c>
      <c r="E34" s="51">
        <f t="shared" ref="E34:F34" si="15">E35</f>
        <v>0</v>
      </c>
      <c r="F34" s="51">
        <f t="shared" si="15"/>
        <v>0</v>
      </c>
    </row>
    <row r="35" spans="1:6" s="82" customFormat="1" ht="24">
      <c r="A35" s="79">
        <f t="shared" si="1"/>
        <v>5</v>
      </c>
      <c r="B35" s="80">
        <v>63931</v>
      </c>
      <c r="C35" s="91" t="s">
        <v>320</v>
      </c>
      <c r="D35" s="81"/>
      <c r="E35" s="81"/>
      <c r="F35" s="81"/>
    </row>
    <row r="36" spans="1:6" s="82" customFormat="1" ht="25.5">
      <c r="A36" s="38">
        <f t="shared" si="1"/>
        <v>4</v>
      </c>
      <c r="B36" s="47">
        <v>6394</v>
      </c>
      <c r="C36" s="90" t="s">
        <v>321</v>
      </c>
      <c r="D36" s="51">
        <f>D37</f>
        <v>0</v>
      </c>
      <c r="E36" s="51">
        <f t="shared" ref="E36:F36" si="16">E37</f>
        <v>0</v>
      </c>
      <c r="F36" s="51">
        <f t="shared" si="16"/>
        <v>0</v>
      </c>
    </row>
    <row r="37" spans="1:6" s="82" customFormat="1" ht="24">
      <c r="A37" s="79">
        <f t="shared" si="1"/>
        <v>5</v>
      </c>
      <c r="B37" s="80">
        <v>63941</v>
      </c>
      <c r="C37" s="91" t="s">
        <v>321</v>
      </c>
      <c r="D37" s="81"/>
      <c r="E37" s="81"/>
      <c r="F37" s="81"/>
    </row>
    <row r="38" spans="1:6" s="43" customFormat="1" ht="12.75">
      <c r="A38" s="42">
        <f t="shared" si="1"/>
        <v>2</v>
      </c>
      <c r="B38" s="46">
        <v>64</v>
      </c>
      <c r="C38" s="87" t="s">
        <v>241</v>
      </c>
      <c r="D38" s="40">
        <f>D39+D47</f>
        <v>360</v>
      </c>
      <c r="E38" s="40">
        <f>E39+E47</f>
        <v>360</v>
      </c>
      <c r="F38" s="40">
        <f>F39+F47</f>
        <v>360</v>
      </c>
    </row>
    <row r="39" spans="1:6" s="43" customFormat="1" ht="12.75">
      <c r="A39" s="42">
        <f t="shared" si="1"/>
        <v>3</v>
      </c>
      <c r="B39" s="46">
        <v>641</v>
      </c>
      <c r="C39" s="89" t="s">
        <v>242</v>
      </c>
      <c r="D39" s="78">
        <f>D40+D43+D45</f>
        <v>360</v>
      </c>
      <c r="E39" s="78">
        <f t="shared" ref="E39:F39" si="17">E40+E43+E45</f>
        <v>360</v>
      </c>
      <c r="F39" s="78">
        <f t="shared" si="17"/>
        <v>360</v>
      </c>
    </row>
    <row r="40" spans="1:6" s="52" customFormat="1" ht="12.75">
      <c r="A40" s="38">
        <f t="shared" si="1"/>
        <v>4</v>
      </c>
      <c r="B40" s="47">
        <v>6413</v>
      </c>
      <c r="C40" s="90" t="s">
        <v>243</v>
      </c>
      <c r="D40" s="51">
        <f>D41+D42</f>
        <v>360</v>
      </c>
      <c r="E40" s="51">
        <f t="shared" ref="E40:F40" si="18">E41+E42</f>
        <v>360</v>
      </c>
      <c r="F40" s="51">
        <f t="shared" si="18"/>
        <v>360</v>
      </c>
    </row>
    <row r="41" spans="1:6" s="82" customFormat="1" ht="12.75">
      <c r="A41" s="79">
        <f t="shared" si="1"/>
        <v>5</v>
      </c>
      <c r="B41" s="80">
        <v>64131</v>
      </c>
      <c r="C41" s="91" t="s">
        <v>244</v>
      </c>
      <c r="D41" s="81"/>
      <c r="E41" s="81"/>
      <c r="F41" s="81"/>
    </row>
    <row r="42" spans="1:6" s="82" customFormat="1" ht="12.75">
      <c r="A42" s="79">
        <f t="shared" si="1"/>
        <v>5</v>
      </c>
      <c r="B42" s="80">
        <v>64132</v>
      </c>
      <c r="C42" s="91" t="s">
        <v>245</v>
      </c>
      <c r="D42" s="81">
        <v>360</v>
      </c>
      <c r="E42" s="81">
        <v>360</v>
      </c>
      <c r="F42" s="81">
        <v>360</v>
      </c>
    </row>
    <row r="43" spans="1:6" s="52" customFormat="1" ht="12.75">
      <c r="A43" s="38">
        <f t="shared" si="1"/>
        <v>4</v>
      </c>
      <c r="B43" s="47">
        <v>6415</v>
      </c>
      <c r="C43" s="90" t="s">
        <v>246</v>
      </c>
      <c r="D43" s="51">
        <f>D44</f>
        <v>0</v>
      </c>
      <c r="E43" s="51">
        <f t="shared" ref="E43:F43" si="19">E44</f>
        <v>0</v>
      </c>
      <c r="F43" s="51">
        <f t="shared" si="19"/>
        <v>0</v>
      </c>
    </row>
    <row r="44" spans="1:6" s="82" customFormat="1" ht="12.75">
      <c r="A44" s="79">
        <f t="shared" si="1"/>
        <v>5</v>
      </c>
      <c r="B44" s="80">
        <v>64151</v>
      </c>
      <c r="C44" s="91" t="s">
        <v>247</v>
      </c>
      <c r="D44" s="81"/>
      <c r="E44" s="81"/>
      <c r="F44" s="81"/>
    </row>
    <row r="45" spans="1:6" s="52" customFormat="1" ht="12.75">
      <c r="A45" s="38">
        <f t="shared" si="1"/>
        <v>4</v>
      </c>
      <c r="B45" s="47">
        <v>6419</v>
      </c>
      <c r="C45" s="90" t="s">
        <v>248</v>
      </c>
      <c r="D45" s="51">
        <f>D46</f>
        <v>0</v>
      </c>
      <c r="E45" s="51">
        <f t="shared" ref="E45:F45" si="20">E46</f>
        <v>0</v>
      </c>
      <c r="F45" s="51">
        <f t="shared" si="20"/>
        <v>0</v>
      </c>
    </row>
    <row r="46" spans="1:6" s="82" customFormat="1" ht="12.75">
      <c r="A46" s="79">
        <f t="shared" si="1"/>
        <v>5</v>
      </c>
      <c r="B46" s="80">
        <v>64199</v>
      </c>
      <c r="C46" s="91" t="s">
        <v>248</v>
      </c>
      <c r="D46" s="81"/>
      <c r="E46" s="81"/>
      <c r="F46" s="81"/>
    </row>
    <row r="47" spans="1:6" s="43" customFormat="1" ht="12.75">
      <c r="A47" s="42">
        <f t="shared" si="1"/>
        <v>3</v>
      </c>
      <c r="B47" s="46">
        <v>642</v>
      </c>
      <c r="C47" s="89" t="s">
        <v>249</v>
      </c>
      <c r="D47" s="78">
        <f>D48+D50+D53</f>
        <v>0</v>
      </c>
      <c r="E47" s="78">
        <f t="shared" ref="E47:F47" si="21">E48+E50+E53</f>
        <v>0</v>
      </c>
      <c r="F47" s="78">
        <f t="shared" si="21"/>
        <v>0</v>
      </c>
    </row>
    <row r="48" spans="1:6" s="54" customFormat="1" ht="12.75">
      <c r="A48" s="38">
        <f t="shared" si="1"/>
        <v>4</v>
      </c>
      <c r="B48" s="47">
        <v>6421</v>
      </c>
      <c r="C48" s="90" t="s">
        <v>250</v>
      </c>
      <c r="D48" s="53">
        <f>SUM(D49:D49)</f>
        <v>0</v>
      </c>
      <c r="E48" s="53">
        <f>SUM(E49:E49)</f>
        <v>0</v>
      </c>
      <c r="F48" s="53">
        <f>SUM(F49:F49)</f>
        <v>0</v>
      </c>
    </row>
    <row r="49" spans="1:6" s="84" customFormat="1" ht="12.75">
      <c r="A49" s="79">
        <f t="shared" si="1"/>
        <v>5</v>
      </c>
      <c r="B49" s="80">
        <v>64219</v>
      </c>
      <c r="C49" s="91" t="s">
        <v>251</v>
      </c>
      <c r="D49" s="83"/>
      <c r="E49" s="83"/>
      <c r="F49" s="83"/>
    </row>
    <row r="50" spans="1:6" s="52" customFormat="1" ht="12.75">
      <c r="A50" s="38">
        <f t="shared" si="1"/>
        <v>4</v>
      </c>
      <c r="B50" s="47">
        <v>6422</v>
      </c>
      <c r="C50" s="90" t="s">
        <v>252</v>
      </c>
      <c r="D50" s="51">
        <f>SUM(D51:D52)</f>
        <v>0</v>
      </c>
      <c r="E50" s="51">
        <f>SUM(E51:E52)</f>
        <v>0</v>
      </c>
      <c r="F50" s="51">
        <f>SUM(F51:F52)</f>
        <v>0</v>
      </c>
    </row>
    <row r="51" spans="1:6" s="82" customFormat="1" ht="12.75">
      <c r="A51" s="79">
        <f t="shared" si="1"/>
        <v>5</v>
      </c>
      <c r="B51" s="80">
        <v>64225</v>
      </c>
      <c r="C51" s="91" t="s">
        <v>253</v>
      </c>
      <c r="D51" s="81"/>
      <c r="E51" s="81"/>
      <c r="F51" s="81"/>
    </row>
    <row r="52" spans="1:6" s="82" customFormat="1" ht="12.75">
      <c r="A52" s="79">
        <f t="shared" si="1"/>
        <v>5</v>
      </c>
      <c r="B52" s="80">
        <v>64229</v>
      </c>
      <c r="C52" s="91" t="s">
        <v>254</v>
      </c>
      <c r="D52" s="85"/>
      <c r="E52" s="85"/>
      <c r="F52" s="85"/>
    </row>
    <row r="53" spans="1:6" s="52" customFormat="1" ht="12.75">
      <c r="A53" s="38">
        <f t="shared" si="1"/>
        <v>4</v>
      </c>
      <c r="B53" s="47">
        <v>6429</v>
      </c>
      <c r="C53" s="90" t="s">
        <v>255</v>
      </c>
      <c r="D53" s="51">
        <f>D54</f>
        <v>0</v>
      </c>
      <c r="E53" s="51">
        <f t="shared" ref="E53:F53" si="22">E54</f>
        <v>0</v>
      </c>
      <c r="F53" s="51">
        <f t="shared" si="22"/>
        <v>0</v>
      </c>
    </row>
    <row r="54" spans="1:6" s="82" customFormat="1" ht="12.75">
      <c r="A54" s="79">
        <f t="shared" si="1"/>
        <v>5</v>
      </c>
      <c r="B54" s="80">
        <v>64299</v>
      </c>
      <c r="C54" s="91" t="s">
        <v>255</v>
      </c>
      <c r="D54" s="81"/>
      <c r="E54" s="81"/>
      <c r="F54" s="81"/>
    </row>
    <row r="55" spans="1:6" s="43" customFormat="1" ht="25.5">
      <c r="A55" s="42">
        <f t="shared" si="1"/>
        <v>2</v>
      </c>
      <c r="B55" s="46">
        <v>65</v>
      </c>
      <c r="C55" s="87" t="s">
        <v>256</v>
      </c>
      <c r="D55" s="40">
        <f>D56</f>
        <v>467550</v>
      </c>
      <c r="E55" s="40">
        <f t="shared" ref="E55:F55" si="23">E56</f>
        <v>467550</v>
      </c>
      <c r="F55" s="40">
        <f t="shared" si="23"/>
        <v>467550</v>
      </c>
    </row>
    <row r="56" spans="1:6" s="43" customFormat="1" ht="12.75">
      <c r="A56" s="42">
        <f t="shared" si="1"/>
        <v>3</v>
      </c>
      <c r="B56" s="46">
        <v>652</v>
      </c>
      <c r="C56" s="89" t="s">
        <v>257</v>
      </c>
      <c r="D56" s="78">
        <f>D57</f>
        <v>467550</v>
      </c>
      <c r="E56" s="78">
        <f t="shared" ref="E56:F56" si="24">E57</f>
        <v>467550</v>
      </c>
      <c r="F56" s="78">
        <f t="shared" si="24"/>
        <v>467550</v>
      </c>
    </row>
    <row r="57" spans="1:6" s="52" customFormat="1" ht="12.75">
      <c r="A57" s="38">
        <f t="shared" si="1"/>
        <v>4</v>
      </c>
      <c r="B57" s="47">
        <v>6526</v>
      </c>
      <c r="C57" s="90" t="s">
        <v>258</v>
      </c>
      <c r="D57" s="51">
        <f>D58+D59+D60+D61</f>
        <v>467550</v>
      </c>
      <c r="E57" s="51">
        <f t="shared" ref="E57:F57" si="25">E58+E59+E60+E61</f>
        <v>467550</v>
      </c>
      <c r="F57" s="51">
        <f t="shared" si="25"/>
        <v>467550</v>
      </c>
    </row>
    <row r="58" spans="1:6" s="52" customFormat="1" ht="12.75">
      <c r="A58" s="38"/>
      <c r="B58" s="80">
        <v>65264</v>
      </c>
      <c r="C58" s="169" t="s">
        <v>369</v>
      </c>
      <c r="D58" s="81">
        <v>463250</v>
      </c>
      <c r="E58" s="81">
        <v>463250</v>
      </c>
      <c r="F58" s="81">
        <v>463250</v>
      </c>
    </row>
    <row r="59" spans="1:6" s="82" customFormat="1" ht="12.75">
      <c r="A59" s="79">
        <f t="shared" si="1"/>
        <v>5</v>
      </c>
      <c r="B59" s="80">
        <v>65267</v>
      </c>
      <c r="C59" s="91" t="s">
        <v>259</v>
      </c>
      <c r="D59" s="81">
        <v>3000</v>
      </c>
      <c r="E59" s="81">
        <v>3000</v>
      </c>
      <c r="F59" s="81">
        <v>3000</v>
      </c>
    </row>
    <row r="60" spans="1:6" s="82" customFormat="1" ht="12.75">
      <c r="A60" s="79">
        <f t="shared" si="1"/>
        <v>5</v>
      </c>
      <c r="B60" s="80">
        <v>65268</v>
      </c>
      <c r="C60" s="91" t="s">
        <v>260</v>
      </c>
      <c r="D60" s="81"/>
      <c r="E60" s="81"/>
      <c r="F60" s="81"/>
    </row>
    <row r="61" spans="1:6" s="82" customFormat="1" ht="12.75">
      <c r="A61" s="79">
        <f t="shared" si="1"/>
        <v>5</v>
      </c>
      <c r="B61" s="80">
        <v>65269</v>
      </c>
      <c r="C61" s="91" t="s">
        <v>261</v>
      </c>
      <c r="D61" s="81">
        <v>1300</v>
      </c>
      <c r="E61" s="81">
        <v>1300</v>
      </c>
      <c r="F61" s="81">
        <v>1300</v>
      </c>
    </row>
    <row r="62" spans="1:6" s="43" customFormat="1" ht="25.5">
      <c r="A62" s="42">
        <f t="shared" si="1"/>
        <v>2</v>
      </c>
      <c r="B62" s="46">
        <v>66</v>
      </c>
      <c r="C62" s="87" t="s">
        <v>262</v>
      </c>
      <c r="D62" s="40">
        <f>D63+D68</f>
        <v>18800</v>
      </c>
      <c r="E62" s="40">
        <f t="shared" ref="E62:F62" si="26">E63+E68</f>
        <v>18800</v>
      </c>
      <c r="F62" s="40">
        <f t="shared" si="26"/>
        <v>18800</v>
      </c>
    </row>
    <row r="63" spans="1:6" s="43" customFormat="1" ht="12.75">
      <c r="A63" s="42">
        <f t="shared" si="1"/>
        <v>3</v>
      </c>
      <c r="B63" s="46">
        <v>661</v>
      </c>
      <c r="C63" s="89" t="s">
        <v>263</v>
      </c>
      <c r="D63" s="78">
        <f>SUM(D64,D66)</f>
        <v>15800</v>
      </c>
      <c r="E63" s="78">
        <f t="shared" ref="E63:F63" si="27">SUM(E64,E66)</f>
        <v>15800</v>
      </c>
      <c r="F63" s="78">
        <f t="shared" si="27"/>
        <v>15800</v>
      </c>
    </row>
    <row r="64" spans="1:6" s="43" customFormat="1" ht="12.75">
      <c r="A64" s="42">
        <f t="shared" si="1"/>
        <v>4</v>
      </c>
      <c r="B64" s="47">
        <v>6614</v>
      </c>
      <c r="C64" s="168" t="s">
        <v>367</v>
      </c>
      <c r="D64" s="78">
        <f>D65</f>
        <v>2000</v>
      </c>
      <c r="E64" s="78">
        <f t="shared" ref="E64:F64" si="28">E65</f>
        <v>2000</v>
      </c>
      <c r="F64" s="78">
        <f t="shared" si="28"/>
        <v>2000</v>
      </c>
    </row>
    <row r="65" spans="1:6" s="43" customFormat="1" ht="12.75">
      <c r="A65" s="42"/>
      <c r="B65" s="80">
        <v>66142</v>
      </c>
      <c r="C65" s="168" t="s">
        <v>368</v>
      </c>
      <c r="D65" s="81">
        <v>2000</v>
      </c>
      <c r="E65" s="81">
        <v>2000</v>
      </c>
      <c r="F65" s="81">
        <v>2000</v>
      </c>
    </row>
    <row r="66" spans="1:6" s="52" customFormat="1" ht="12.75">
      <c r="A66" s="38">
        <f t="shared" si="1"/>
        <v>4</v>
      </c>
      <c r="B66" s="47">
        <v>6615</v>
      </c>
      <c r="C66" s="90" t="s">
        <v>264</v>
      </c>
      <c r="D66" s="51">
        <f>D67</f>
        <v>13800</v>
      </c>
      <c r="E66" s="51">
        <f t="shared" ref="E66:F66" si="29">E67</f>
        <v>13800</v>
      </c>
      <c r="F66" s="51">
        <f t="shared" si="29"/>
        <v>13800</v>
      </c>
    </row>
    <row r="67" spans="1:6" s="82" customFormat="1" ht="12.75">
      <c r="A67" s="79">
        <f t="shared" si="1"/>
        <v>5</v>
      </c>
      <c r="B67" s="80">
        <v>66151</v>
      </c>
      <c r="C67" s="91" t="s">
        <v>264</v>
      </c>
      <c r="D67" s="81">
        <v>13800</v>
      </c>
      <c r="E67" s="81">
        <v>13800</v>
      </c>
      <c r="F67" s="81">
        <v>13800</v>
      </c>
    </row>
    <row r="68" spans="1:6" s="43" customFormat="1" ht="12.75">
      <c r="A68" s="42">
        <f t="shared" si="1"/>
        <v>3</v>
      </c>
      <c r="B68" s="46">
        <v>663</v>
      </c>
      <c r="C68" s="89" t="s">
        <v>265</v>
      </c>
      <c r="D68" s="78">
        <f>D69+D71</f>
        <v>3000</v>
      </c>
      <c r="E68" s="78">
        <f t="shared" ref="E68:F68" si="30">E69+E71</f>
        <v>3000</v>
      </c>
      <c r="F68" s="78">
        <f t="shared" si="30"/>
        <v>3000</v>
      </c>
    </row>
    <row r="69" spans="1:6" s="52" customFormat="1" ht="12.75">
      <c r="A69" s="38">
        <f t="shared" si="1"/>
        <v>4</v>
      </c>
      <c r="B69" s="47">
        <v>6631</v>
      </c>
      <c r="C69" s="90" t="s">
        <v>266</v>
      </c>
      <c r="D69" s="51">
        <f>D70</f>
        <v>3000</v>
      </c>
      <c r="E69" s="51">
        <f t="shared" ref="E69:F69" si="31">E70</f>
        <v>3000</v>
      </c>
      <c r="F69" s="51">
        <f t="shared" si="31"/>
        <v>3000</v>
      </c>
    </row>
    <row r="70" spans="1:6" s="82" customFormat="1" ht="12.75">
      <c r="A70" s="79">
        <f t="shared" si="1"/>
        <v>5</v>
      </c>
      <c r="B70" s="80">
        <v>66314</v>
      </c>
      <c r="C70" s="91" t="s">
        <v>267</v>
      </c>
      <c r="D70" s="81">
        <v>3000</v>
      </c>
      <c r="E70" s="81">
        <v>3000</v>
      </c>
      <c r="F70" s="81">
        <v>3000</v>
      </c>
    </row>
    <row r="71" spans="1:6" s="52" customFormat="1" ht="12.75">
      <c r="A71" s="38">
        <f t="shared" si="1"/>
        <v>4</v>
      </c>
      <c r="B71" s="47">
        <v>6632</v>
      </c>
      <c r="C71" s="90" t="s">
        <v>268</v>
      </c>
      <c r="D71" s="51">
        <f>D72</f>
        <v>0</v>
      </c>
      <c r="E71" s="51">
        <f t="shared" ref="E71:F71" si="32">E72</f>
        <v>0</v>
      </c>
      <c r="F71" s="51">
        <f t="shared" si="32"/>
        <v>0</v>
      </c>
    </row>
    <row r="72" spans="1:6" s="82" customFormat="1" ht="12.75">
      <c r="A72" s="79">
        <f t="shared" si="1"/>
        <v>5</v>
      </c>
      <c r="B72" s="80">
        <v>66322</v>
      </c>
      <c r="C72" s="91" t="s">
        <v>269</v>
      </c>
      <c r="D72" s="81"/>
      <c r="E72" s="81"/>
      <c r="F72" s="81"/>
    </row>
    <row r="73" spans="1:6" s="43" customFormat="1" ht="25.5">
      <c r="A73" s="42">
        <f t="shared" si="1"/>
        <v>2</v>
      </c>
      <c r="B73" s="46">
        <v>67</v>
      </c>
      <c r="C73" s="87" t="s">
        <v>270</v>
      </c>
      <c r="D73" s="40">
        <f>D74+D81</f>
        <v>534590</v>
      </c>
      <c r="E73" s="40">
        <f t="shared" ref="E73:F73" si="33">E74+E81</f>
        <v>534590</v>
      </c>
      <c r="F73" s="40">
        <f t="shared" si="33"/>
        <v>534590</v>
      </c>
    </row>
    <row r="74" spans="1:6" s="43" customFormat="1" ht="24">
      <c r="A74" s="42">
        <f t="shared" si="1"/>
        <v>3</v>
      </c>
      <c r="B74" s="46">
        <v>671</v>
      </c>
      <c r="C74" s="89" t="s">
        <v>271</v>
      </c>
      <c r="D74" s="40">
        <f>D75+D77+D79</f>
        <v>534590</v>
      </c>
      <c r="E74" s="40">
        <f t="shared" ref="E74:F74" si="34">E75+E77+E79</f>
        <v>534590</v>
      </c>
      <c r="F74" s="40">
        <f t="shared" si="34"/>
        <v>534590</v>
      </c>
    </row>
    <row r="75" spans="1:6" s="52" customFormat="1" ht="12.75">
      <c r="A75" s="38">
        <f t="shared" si="1"/>
        <v>4</v>
      </c>
      <c r="B75" s="47">
        <v>6711</v>
      </c>
      <c r="C75" s="90" t="s">
        <v>272</v>
      </c>
      <c r="D75" s="44">
        <f>SUM(D76)</f>
        <v>534590</v>
      </c>
      <c r="E75" s="44">
        <f t="shared" ref="E75:F75" si="35">SUM(E76)</f>
        <v>534590</v>
      </c>
      <c r="F75" s="44">
        <f t="shared" si="35"/>
        <v>534590</v>
      </c>
    </row>
    <row r="76" spans="1:6" s="82" customFormat="1" ht="12.75">
      <c r="A76" s="79">
        <f t="shared" si="1"/>
        <v>5</v>
      </c>
      <c r="B76" s="80">
        <v>67111</v>
      </c>
      <c r="C76" s="91" t="s">
        <v>272</v>
      </c>
      <c r="D76" s="81">
        <v>534590</v>
      </c>
      <c r="E76" s="81">
        <v>534590</v>
      </c>
      <c r="F76" s="81">
        <v>534590</v>
      </c>
    </row>
    <row r="77" spans="1:6" s="52" customFormat="1" ht="25.5">
      <c r="A77" s="38">
        <f t="shared" si="1"/>
        <v>4</v>
      </c>
      <c r="B77" s="47">
        <v>6712</v>
      </c>
      <c r="C77" s="90" t="s">
        <v>273</v>
      </c>
      <c r="D77" s="44">
        <f>SUM(D78)</f>
        <v>0</v>
      </c>
      <c r="E77" s="44">
        <f t="shared" ref="E77:F77" si="36">SUM(E78)</f>
        <v>0</v>
      </c>
      <c r="F77" s="44">
        <f t="shared" si="36"/>
        <v>0</v>
      </c>
    </row>
    <row r="78" spans="1:6" s="82" customFormat="1" ht="24">
      <c r="A78" s="79">
        <f t="shared" si="1"/>
        <v>5</v>
      </c>
      <c r="B78" s="80">
        <v>67121</v>
      </c>
      <c r="C78" s="91" t="s">
        <v>273</v>
      </c>
      <c r="D78" s="81"/>
      <c r="E78" s="81"/>
      <c r="F78" s="81"/>
    </row>
    <row r="79" spans="1:6" s="52" customFormat="1" ht="25.5">
      <c r="A79" s="38">
        <f t="shared" ref="A79:A108" si="37">LEN(B79)</f>
        <v>4</v>
      </c>
      <c r="B79" s="47">
        <v>6714</v>
      </c>
      <c r="C79" s="90" t="s">
        <v>274</v>
      </c>
      <c r="D79" s="44">
        <f>SUM(D80)</f>
        <v>0</v>
      </c>
      <c r="E79" s="44">
        <f t="shared" ref="E79:F79" si="38">SUM(E80)</f>
        <v>0</v>
      </c>
      <c r="F79" s="44">
        <f t="shared" si="38"/>
        <v>0</v>
      </c>
    </row>
    <row r="80" spans="1:6" s="82" customFormat="1" ht="24">
      <c r="A80" s="79">
        <f t="shared" si="37"/>
        <v>5</v>
      </c>
      <c r="B80" s="80">
        <v>67141</v>
      </c>
      <c r="C80" s="91" t="s">
        <v>274</v>
      </c>
      <c r="D80" s="81"/>
      <c r="E80" s="81"/>
      <c r="F80" s="81"/>
    </row>
    <row r="81" spans="1:6" s="43" customFormat="1" ht="12.75">
      <c r="A81" s="42">
        <f t="shared" si="37"/>
        <v>3</v>
      </c>
      <c r="B81" s="46">
        <v>673</v>
      </c>
      <c r="C81" s="89" t="s">
        <v>275</v>
      </c>
      <c r="D81" s="40">
        <f>SUM(D82)</f>
        <v>0</v>
      </c>
      <c r="E81" s="40">
        <f t="shared" ref="E81:F82" si="39">SUM(E82)</f>
        <v>0</v>
      </c>
      <c r="F81" s="40">
        <f t="shared" si="39"/>
        <v>0</v>
      </c>
    </row>
    <row r="82" spans="1:6" s="52" customFormat="1" ht="12.75">
      <c r="A82" s="38">
        <f t="shared" si="37"/>
        <v>4</v>
      </c>
      <c r="B82" s="47">
        <v>6731</v>
      </c>
      <c r="C82" s="90" t="s">
        <v>275</v>
      </c>
      <c r="D82" s="44">
        <f>SUM(D83)</f>
        <v>0</v>
      </c>
      <c r="E82" s="44">
        <f t="shared" si="39"/>
        <v>0</v>
      </c>
      <c r="F82" s="44">
        <f t="shared" si="39"/>
        <v>0</v>
      </c>
    </row>
    <row r="83" spans="1:6" s="82" customFormat="1" ht="12.75">
      <c r="A83" s="79">
        <f t="shared" si="37"/>
        <v>5</v>
      </c>
      <c r="B83" s="80">
        <v>67311</v>
      </c>
      <c r="C83" s="91" t="s">
        <v>275</v>
      </c>
      <c r="D83" s="81"/>
      <c r="E83" s="81"/>
      <c r="F83" s="81"/>
    </row>
    <row r="84" spans="1:6" s="43" customFormat="1" ht="12.75">
      <c r="A84" s="42">
        <f t="shared" si="37"/>
        <v>2</v>
      </c>
      <c r="B84" s="46">
        <v>68</v>
      </c>
      <c r="C84" s="87" t="s">
        <v>276</v>
      </c>
      <c r="D84" s="40">
        <f>D85</f>
        <v>0</v>
      </c>
      <c r="E84" s="40">
        <f t="shared" ref="E84:F84" si="40">E85</f>
        <v>0</v>
      </c>
      <c r="F84" s="40">
        <f t="shared" si="40"/>
        <v>0</v>
      </c>
    </row>
    <row r="85" spans="1:6" s="43" customFormat="1" ht="12.75">
      <c r="A85" s="42">
        <f t="shared" si="37"/>
        <v>3</v>
      </c>
      <c r="B85" s="46">
        <v>683</v>
      </c>
      <c r="C85" s="89" t="s">
        <v>277</v>
      </c>
      <c r="D85" s="40">
        <f>D86</f>
        <v>0</v>
      </c>
      <c r="E85" s="40">
        <f t="shared" ref="E85:F85" si="41">E86</f>
        <v>0</v>
      </c>
      <c r="F85" s="40">
        <f t="shared" si="41"/>
        <v>0</v>
      </c>
    </row>
    <row r="86" spans="1:6" s="52" customFormat="1" ht="12.75">
      <c r="A86" s="38">
        <f t="shared" si="37"/>
        <v>4</v>
      </c>
      <c r="B86" s="47">
        <v>6831</v>
      </c>
      <c r="C86" s="90" t="s">
        <v>277</v>
      </c>
      <c r="D86" s="44">
        <f>SUM(D87)</f>
        <v>0</v>
      </c>
      <c r="E86" s="44">
        <f t="shared" ref="E86:F86" si="42">SUM(E87)</f>
        <v>0</v>
      </c>
      <c r="F86" s="44">
        <f t="shared" si="42"/>
        <v>0</v>
      </c>
    </row>
    <row r="87" spans="1:6" s="82" customFormat="1" ht="12.75">
      <c r="A87" s="79">
        <f t="shared" si="37"/>
        <v>5</v>
      </c>
      <c r="B87" s="80">
        <v>68311</v>
      </c>
      <c r="C87" s="91" t="s">
        <v>277</v>
      </c>
      <c r="D87" s="81"/>
      <c r="E87" s="81"/>
      <c r="F87" s="81"/>
    </row>
    <row r="88" spans="1:6" s="41" customFormat="1" ht="12.75">
      <c r="A88" s="39">
        <f t="shared" si="37"/>
        <v>1</v>
      </c>
      <c r="B88" s="46">
        <v>7</v>
      </c>
      <c r="C88" s="87" t="s">
        <v>278</v>
      </c>
      <c r="D88" s="40">
        <f>D89+D93</f>
        <v>0</v>
      </c>
      <c r="E88" s="40">
        <f t="shared" ref="E88:F88" si="43">E89+E93</f>
        <v>0</v>
      </c>
      <c r="F88" s="40">
        <f t="shared" si="43"/>
        <v>0</v>
      </c>
    </row>
    <row r="89" spans="1:6" s="43" customFormat="1" ht="12.75">
      <c r="A89" s="42">
        <f t="shared" si="37"/>
        <v>2</v>
      </c>
      <c r="B89" s="46">
        <v>71</v>
      </c>
      <c r="C89" s="87" t="s">
        <v>279</v>
      </c>
      <c r="D89" s="40">
        <f>D90</f>
        <v>0</v>
      </c>
      <c r="E89" s="40">
        <f t="shared" ref="E89:F91" si="44">E90</f>
        <v>0</v>
      </c>
      <c r="F89" s="40">
        <f t="shared" si="44"/>
        <v>0</v>
      </c>
    </row>
    <row r="90" spans="1:6" s="43" customFormat="1" ht="12.75">
      <c r="A90" s="42">
        <f t="shared" si="37"/>
        <v>3</v>
      </c>
      <c r="B90" s="46">
        <v>711</v>
      </c>
      <c r="C90" s="89" t="s">
        <v>280</v>
      </c>
      <c r="D90" s="78">
        <f>D91</f>
        <v>0</v>
      </c>
      <c r="E90" s="78">
        <f t="shared" si="44"/>
        <v>0</v>
      </c>
      <c r="F90" s="78">
        <f t="shared" si="44"/>
        <v>0</v>
      </c>
    </row>
    <row r="91" spans="1:6" s="52" customFormat="1" ht="12.75">
      <c r="A91" s="38">
        <f t="shared" si="37"/>
        <v>4</v>
      </c>
      <c r="B91" s="47">
        <v>7111</v>
      </c>
      <c r="C91" s="90" t="s">
        <v>154</v>
      </c>
      <c r="D91" s="51">
        <f>D92</f>
        <v>0</v>
      </c>
      <c r="E91" s="51">
        <f t="shared" si="44"/>
        <v>0</v>
      </c>
      <c r="F91" s="51">
        <f t="shared" si="44"/>
        <v>0</v>
      </c>
    </row>
    <row r="92" spans="1:6" s="82" customFormat="1" ht="12.75">
      <c r="A92" s="79">
        <f t="shared" si="37"/>
        <v>5</v>
      </c>
      <c r="B92" s="80">
        <v>71111</v>
      </c>
      <c r="C92" s="91" t="s">
        <v>281</v>
      </c>
      <c r="D92" s="85"/>
      <c r="E92" s="85"/>
      <c r="F92" s="85"/>
    </row>
    <row r="93" spans="1:6" s="43" customFormat="1" ht="12.75">
      <c r="A93" s="42">
        <f t="shared" si="37"/>
        <v>2</v>
      </c>
      <c r="B93" s="46">
        <v>72</v>
      </c>
      <c r="C93" s="87" t="s">
        <v>282</v>
      </c>
      <c r="D93" s="40">
        <f>D94+D99</f>
        <v>0</v>
      </c>
      <c r="E93" s="40">
        <f t="shared" ref="E93:F93" si="45">E94+E99</f>
        <v>0</v>
      </c>
      <c r="F93" s="40">
        <f t="shared" si="45"/>
        <v>0</v>
      </c>
    </row>
    <row r="94" spans="1:6" s="43" customFormat="1" ht="12.75">
      <c r="A94" s="42">
        <f t="shared" si="37"/>
        <v>3</v>
      </c>
      <c r="B94" s="46">
        <v>721</v>
      </c>
      <c r="C94" s="89" t="s">
        <v>283</v>
      </c>
      <c r="D94" s="78">
        <f>D95+D97</f>
        <v>0</v>
      </c>
      <c r="E94" s="78">
        <f t="shared" ref="E94:F94" si="46">E95+E97</f>
        <v>0</v>
      </c>
      <c r="F94" s="78">
        <f t="shared" si="46"/>
        <v>0</v>
      </c>
    </row>
    <row r="95" spans="1:6" s="52" customFormat="1" ht="12.75">
      <c r="A95" s="38">
        <f t="shared" si="37"/>
        <v>4</v>
      </c>
      <c r="B95" s="47">
        <v>7211</v>
      </c>
      <c r="C95" s="90" t="s">
        <v>284</v>
      </c>
      <c r="D95" s="51">
        <f>D96</f>
        <v>0</v>
      </c>
      <c r="E95" s="51">
        <f t="shared" ref="E95:F95" si="47">E96</f>
        <v>0</v>
      </c>
      <c r="F95" s="51">
        <f t="shared" si="47"/>
        <v>0</v>
      </c>
    </row>
    <row r="96" spans="1:6" s="82" customFormat="1" ht="12.75">
      <c r="A96" s="79">
        <f t="shared" si="37"/>
        <v>5</v>
      </c>
      <c r="B96" s="80">
        <v>72119</v>
      </c>
      <c r="C96" s="91" t="s">
        <v>285</v>
      </c>
      <c r="D96" s="81"/>
      <c r="E96" s="81"/>
      <c r="F96" s="81"/>
    </row>
    <row r="97" spans="1:6" s="52" customFormat="1" ht="12.75">
      <c r="A97" s="38">
        <f t="shared" si="37"/>
        <v>4</v>
      </c>
      <c r="B97" s="47">
        <v>7212</v>
      </c>
      <c r="C97" s="90" t="s">
        <v>166</v>
      </c>
      <c r="D97" s="51">
        <f>D98</f>
        <v>0</v>
      </c>
      <c r="E97" s="51">
        <f t="shared" ref="E97:F97" si="48">E98</f>
        <v>0</v>
      </c>
      <c r="F97" s="51">
        <f t="shared" si="48"/>
        <v>0</v>
      </c>
    </row>
    <row r="98" spans="1:6" s="82" customFormat="1" ht="12.75">
      <c r="A98" s="79">
        <f t="shared" si="37"/>
        <v>5</v>
      </c>
      <c r="B98" s="80">
        <v>72121</v>
      </c>
      <c r="C98" s="91" t="s">
        <v>286</v>
      </c>
      <c r="D98" s="81"/>
      <c r="E98" s="81"/>
      <c r="F98" s="81"/>
    </row>
    <row r="99" spans="1:6" s="43" customFormat="1" ht="12.75">
      <c r="A99" s="42">
        <f t="shared" si="37"/>
        <v>3</v>
      </c>
      <c r="B99" s="46">
        <v>723</v>
      </c>
      <c r="C99" s="89" t="s">
        <v>287</v>
      </c>
      <c r="D99" s="78">
        <f>D100</f>
        <v>0</v>
      </c>
      <c r="E99" s="78">
        <f t="shared" ref="E99:F100" si="49">E100</f>
        <v>0</v>
      </c>
      <c r="F99" s="78">
        <f t="shared" si="49"/>
        <v>0</v>
      </c>
    </row>
    <row r="100" spans="1:6" s="52" customFormat="1" ht="12.75">
      <c r="A100" s="38">
        <f t="shared" si="37"/>
        <v>4</v>
      </c>
      <c r="B100" s="47">
        <v>7231</v>
      </c>
      <c r="C100" s="90" t="s">
        <v>184</v>
      </c>
      <c r="D100" s="51">
        <f>D101</f>
        <v>0</v>
      </c>
      <c r="E100" s="51">
        <f t="shared" si="49"/>
        <v>0</v>
      </c>
      <c r="F100" s="51">
        <f t="shared" si="49"/>
        <v>0</v>
      </c>
    </row>
    <row r="101" spans="1:6" s="82" customFormat="1" ht="12.75">
      <c r="A101" s="79">
        <f t="shared" si="37"/>
        <v>5</v>
      </c>
      <c r="B101" s="80">
        <v>72311</v>
      </c>
      <c r="C101" s="91" t="s">
        <v>288</v>
      </c>
      <c r="D101" s="81"/>
      <c r="E101" s="81"/>
      <c r="F101" s="81"/>
    </row>
    <row r="102" spans="1:6" s="41" customFormat="1" ht="12.75">
      <c r="A102" s="39">
        <f t="shared" si="37"/>
        <v>1</v>
      </c>
      <c r="B102" s="46">
        <v>8</v>
      </c>
      <c r="C102" s="87" t="s">
        <v>289</v>
      </c>
      <c r="D102" s="40">
        <f>D103</f>
        <v>0</v>
      </c>
      <c r="E102" s="40">
        <f t="shared" ref="E102:F102" si="50">E103</f>
        <v>0</v>
      </c>
      <c r="F102" s="40">
        <f t="shared" si="50"/>
        <v>0</v>
      </c>
    </row>
    <row r="103" spans="1:6" s="43" customFormat="1" ht="12.75">
      <c r="A103" s="42">
        <f t="shared" si="37"/>
        <v>2</v>
      </c>
      <c r="B103" s="46">
        <v>84</v>
      </c>
      <c r="C103" s="87" t="s">
        <v>290</v>
      </c>
      <c r="D103" s="40">
        <f>D104+D106</f>
        <v>0</v>
      </c>
      <c r="E103" s="40">
        <f t="shared" ref="E103:F103" si="51">E104+E106</f>
        <v>0</v>
      </c>
      <c r="F103" s="40">
        <f t="shared" si="51"/>
        <v>0</v>
      </c>
    </row>
    <row r="104" spans="1:6" s="43" customFormat="1" ht="24">
      <c r="A104" s="42">
        <f t="shared" si="37"/>
        <v>3</v>
      </c>
      <c r="B104" s="46">
        <v>844</v>
      </c>
      <c r="C104" s="89" t="s">
        <v>291</v>
      </c>
      <c r="D104" s="40">
        <f>D105</f>
        <v>0</v>
      </c>
      <c r="E104" s="40">
        <f t="shared" ref="E104:F104" si="52">E105</f>
        <v>0</v>
      </c>
      <c r="F104" s="40">
        <f t="shared" si="52"/>
        <v>0</v>
      </c>
    </row>
    <row r="105" spans="1:6" s="52" customFormat="1" ht="12.75">
      <c r="A105" s="38">
        <f t="shared" si="37"/>
        <v>4</v>
      </c>
      <c r="B105" s="47">
        <v>8443</v>
      </c>
      <c r="C105" s="90" t="s">
        <v>292</v>
      </c>
      <c r="D105" s="44"/>
      <c r="E105" s="44"/>
      <c r="F105" s="44"/>
    </row>
    <row r="106" spans="1:6" s="43" customFormat="1" ht="12.75">
      <c r="A106" s="42">
        <f t="shared" si="37"/>
        <v>3</v>
      </c>
      <c r="B106" s="46">
        <v>847</v>
      </c>
      <c r="C106" s="89" t="s">
        <v>293</v>
      </c>
      <c r="D106" s="78">
        <f>D107</f>
        <v>0</v>
      </c>
      <c r="E106" s="78">
        <f t="shared" ref="E106:F107" si="53">E107</f>
        <v>0</v>
      </c>
      <c r="F106" s="78">
        <f t="shared" si="53"/>
        <v>0</v>
      </c>
    </row>
    <row r="107" spans="1:6" s="52" customFormat="1" ht="12.75">
      <c r="A107" s="38">
        <f t="shared" si="37"/>
        <v>4</v>
      </c>
      <c r="B107" s="47">
        <v>8471</v>
      </c>
      <c r="C107" s="90" t="s">
        <v>294</v>
      </c>
      <c r="D107" s="51">
        <f>D108</f>
        <v>0</v>
      </c>
      <c r="E107" s="51">
        <f t="shared" si="53"/>
        <v>0</v>
      </c>
      <c r="F107" s="51">
        <f t="shared" si="53"/>
        <v>0</v>
      </c>
    </row>
    <row r="108" spans="1:6" s="82" customFormat="1" ht="12.75">
      <c r="A108" s="79">
        <f t="shared" si="37"/>
        <v>5</v>
      </c>
      <c r="B108" s="80">
        <v>84712</v>
      </c>
      <c r="C108" s="91" t="s">
        <v>295</v>
      </c>
      <c r="D108" s="81"/>
      <c r="E108" s="81"/>
      <c r="F108" s="81"/>
    </row>
  </sheetData>
  <autoFilter ref="A2:F108"/>
  <mergeCells count="1">
    <mergeCell ref="C1:F1"/>
  </mergeCells>
  <pageMargins left="0.75" right="0.75" top="1" bottom="1" header="0.5" footer="0.5"/>
  <pageSetup paperSize="9" scale="7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17"/>
  <sheetViews>
    <sheetView showGridLines="0" topLeftCell="B1" zoomScaleNormal="100" workbookViewId="0">
      <selection activeCell="I12" sqref="I12"/>
    </sheetView>
  </sheetViews>
  <sheetFormatPr defaultColWidth="9.140625" defaultRowHeight="12"/>
  <cols>
    <col min="1" max="1" width="0" style="49" hidden="1" customWidth="1"/>
    <col min="2" max="2" width="12.7109375" style="49" customWidth="1"/>
    <col min="3" max="3" width="54.7109375" style="55" customWidth="1"/>
    <col min="4" max="6" width="14.7109375" style="59" customWidth="1"/>
    <col min="7" max="16384" width="9.140625" style="49"/>
  </cols>
  <sheetData>
    <row r="1" spans="1:6" ht="12.75" thickBot="1">
      <c r="C1" s="221"/>
      <c r="D1" s="222"/>
      <c r="E1" s="222"/>
      <c r="F1" s="222"/>
    </row>
    <row r="2" spans="1:6" ht="26.25" thickBot="1">
      <c r="A2" s="49" t="s">
        <v>42</v>
      </c>
      <c r="B2" s="50" t="s">
        <v>44</v>
      </c>
      <c r="C2" s="92" t="s">
        <v>18</v>
      </c>
      <c r="D2" s="50" t="s">
        <v>340</v>
      </c>
      <c r="E2" s="50" t="s">
        <v>299</v>
      </c>
      <c r="F2" s="50" t="s">
        <v>341</v>
      </c>
    </row>
    <row r="3" spans="1:6" ht="12.75">
      <c r="A3" s="49">
        <f>LEN(B3)</f>
        <v>1</v>
      </c>
      <c r="B3" s="194" t="s">
        <v>53</v>
      </c>
      <c r="C3" s="93" t="s">
        <v>54</v>
      </c>
      <c r="D3" s="56">
        <f>D4+D14+D47+D55+D61+D66</f>
        <v>6479190</v>
      </c>
      <c r="E3" s="56">
        <f t="shared" ref="E3:F3" si="0">E4+E14+E47+E55+E61+E66</f>
        <v>6479190</v>
      </c>
      <c r="F3" s="56">
        <f t="shared" si="0"/>
        <v>6479190</v>
      </c>
    </row>
    <row r="4" spans="1:6" ht="12.75">
      <c r="A4" s="49">
        <f t="shared" ref="A4:A54" si="1">LEN(B4)</f>
        <v>2</v>
      </c>
      <c r="B4" s="194" t="s">
        <v>55</v>
      </c>
      <c r="C4" s="93" t="s">
        <v>20</v>
      </c>
      <c r="D4" s="56">
        <f>+D5+D9+D11</f>
        <v>5299150</v>
      </c>
      <c r="E4" s="56">
        <f t="shared" ref="E4:F4" si="2">+E5+E9+E11</f>
        <v>5299150</v>
      </c>
      <c r="F4" s="56">
        <f t="shared" si="2"/>
        <v>5299150</v>
      </c>
    </row>
    <row r="5" spans="1:6">
      <c r="A5" s="49">
        <f t="shared" si="1"/>
        <v>3</v>
      </c>
      <c r="B5" s="189" t="s">
        <v>56</v>
      </c>
      <c r="C5" s="94" t="s">
        <v>21</v>
      </c>
      <c r="D5" s="57">
        <f>D6+D7+D8</f>
        <v>4369800</v>
      </c>
      <c r="E5" s="57">
        <f t="shared" ref="E5:F5" si="3">E6+E7+E8</f>
        <v>4369800</v>
      </c>
      <c r="F5" s="57">
        <f t="shared" si="3"/>
        <v>4369800</v>
      </c>
    </row>
    <row r="6" spans="1:6">
      <c r="A6" s="49">
        <f t="shared" si="1"/>
        <v>4</v>
      </c>
      <c r="B6" s="190" t="s">
        <v>57</v>
      </c>
      <c r="C6" s="95" t="s">
        <v>45</v>
      </c>
      <c r="D6" s="58">
        <v>4303900</v>
      </c>
      <c r="E6" s="58">
        <v>4303900</v>
      </c>
      <c r="F6" s="58">
        <v>4303900</v>
      </c>
    </row>
    <row r="7" spans="1:6">
      <c r="A7" s="49">
        <f t="shared" si="1"/>
        <v>4</v>
      </c>
      <c r="B7" s="190" t="s">
        <v>58</v>
      </c>
      <c r="C7" s="95" t="s">
        <v>59</v>
      </c>
      <c r="D7" s="58">
        <v>50100</v>
      </c>
      <c r="E7" s="58">
        <v>50100</v>
      </c>
      <c r="F7" s="58">
        <v>50100</v>
      </c>
    </row>
    <row r="8" spans="1:6">
      <c r="A8" s="49">
        <f t="shared" si="1"/>
        <v>4</v>
      </c>
      <c r="B8" s="190" t="s">
        <v>60</v>
      </c>
      <c r="C8" s="95" t="s">
        <v>61</v>
      </c>
      <c r="D8" s="58">
        <v>15800</v>
      </c>
      <c r="E8" s="58">
        <v>15800</v>
      </c>
      <c r="F8" s="58">
        <v>15800</v>
      </c>
    </row>
    <row r="9" spans="1:6">
      <c r="A9" s="49">
        <f t="shared" si="1"/>
        <v>3</v>
      </c>
      <c r="B9" s="189">
        <v>312</v>
      </c>
      <c r="C9" s="94" t="s">
        <v>22</v>
      </c>
      <c r="D9" s="57">
        <f>D10</f>
        <v>178550</v>
      </c>
      <c r="E9" s="57">
        <f t="shared" ref="E9:F9" si="4">E10</f>
        <v>178550</v>
      </c>
      <c r="F9" s="57">
        <f t="shared" si="4"/>
        <v>178550</v>
      </c>
    </row>
    <row r="10" spans="1:6">
      <c r="A10" s="49">
        <f t="shared" si="1"/>
        <v>4</v>
      </c>
      <c r="B10" s="190" t="s">
        <v>62</v>
      </c>
      <c r="C10" s="95" t="s">
        <v>22</v>
      </c>
      <c r="D10" s="58">
        <v>178550</v>
      </c>
      <c r="E10" s="58">
        <v>178550</v>
      </c>
      <c r="F10" s="58">
        <v>178550</v>
      </c>
    </row>
    <row r="11" spans="1:6">
      <c r="A11" s="49">
        <f t="shared" si="1"/>
        <v>3</v>
      </c>
      <c r="B11" s="189">
        <v>313</v>
      </c>
      <c r="C11" s="94" t="s">
        <v>23</v>
      </c>
      <c r="D11" s="57">
        <f>D12+D13</f>
        <v>750800</v>
      </c>
      <c r="E11" s="57">
        <f t="shared" ref="E11:F11" si="5">E12+E13</f>
        <v>750800</v>
      </c>
      <c r="F11" s="57">
        <f t="shared" si="5"/>
        <v>750800</v>
      </c>
    </row>
    <row r="12" spans="1:6">
      <c r="A12" s="49">
        <f t="shared" si="1"/>
        <v>4</v>
      </c>
      <c r="B12" s="190" t="s">
        <v>63</v>
      </c>
      <c r="C12" s="95" t="s">
        <v>46</v>
      </c>
      <c r="D12" s="58">
        <v>676500</v>
      </c>
      <c r="E12" s="58">
        <v>676500</v>
      </c>
      <c r="F12" s="58">
        <v>676500</v>
      </c>
    </row>
    <row r="13" spans="1:6">
      <c r="A13" s="49">
        <f t="shared" si="1"/>
        <v>4</v>
      </c>
      <c r="B13" s="190" t="s">
        <v>64</v>
      </c>
      <c r="C13" s="95" t="s">
        <v>47</v>
      </c>
      <c r="D13" s="58">
        <v>74300</v>
      </c>
      <c r="E13" s="58">
        <v>74300</v>
      </c>
      <c r="F13" s="58">
        <v>74300</v>
      </c>
    </row>
    <row r="14" spans="1:6" ht="12.75">
      <c r="A14" s="49">
        <f t="shared" si="1"/>
        <v>2</v>
      </c>
      <c r="B14" s="191" t="s">
        <v>65</v>
      </c>
      <c r="C14" s="93" t="s">
        <v>24</v>
      </c>
      <c r="D14" s="56">
        <f>D15+D20+D27+D37+D39</f>
        <v>1157960</v>
      </c>
      <c r="E14" s="56">
        <f t="shared" ref="E14:F14" si="6">E15+E20+E27+E37+E39</f>
        <v>1157960</v>
      </c>
      <c r="F14" s="56">
        <f t="shared" si="6"/>
        <v>1157960</v>
      </c>
    </row>
    <row r="15" spans="1:6">
      <c r="A15" s="49">
        <f t="shared" si="1"/>
        <v>3</v>
      </c>
      <c r="B15" s="189" t="s">
        <v>66</v>
      </c>
      <c r="C15" s="94" t="s">
        <v>25</v>
      </c>
      <c r="D15" s="57">
        <f>SUM(D16:D19)</f>
        <v>190100</v>
      </c>
      <c r="E15" s="57">
        <f t="shared" ref="E15:F15" si="7">SUM(E16:E19)</f>
        <v>190100</v>
      </c>
      <c r="F15" s="57">
        <f t="shared" si="7"/>
        <v>190100</v>
      </c>
    </row>
    <row r="16" spans="1:6">
      <c r="A16" s="49">
        <f t="shared" si="1"/>
        <v>4</v>
      </c>
      <c r="B16" s="190" t="s">
        <v>67</v>
      </c>
      <c r="C16" s="95" t="s">
        <v>68</v>
      </c>
      <c r="D16" s="58">
        <v>36500</v>
      </c>
      <c r="E16" s="58">
        <v>36500</v>
      </c>
      <c r="F16" s="58">
        <v>36500</v>
      </c>
    </row>
    <row r="17" spans="1:6">
      <c r="A17" s="49">
        <f t="shared" si="1"/>
        <v>4</v>
      </c>
      <c r="B17" s="190" t="s">
        <v>69</v>
      </c>
      <c r="C17" s="95" t="s">
        <v>70</v>
      </c>
      <c r="D17" s="58">
        <v>142600</v>
      </c>
      <c r="E17" s="58">
        <v>142600</v>
      </c>
      <c r="F17" s="58">
        <v>142600</v>
      </c>
    </row>
    <row r="18" spans="1:6">
      <c r="A18" s="49">
        <f t="shared" si="1"/>
        <v>4</v>
      </c>
      <c r="B18" s="190" t="s">
        <v>71</v>
      </c>
      <c r="C18" s="95" t="s">
        <v>72</v>
      </c>
      <c r="D18" s="58">
        <v>6000</v>
      </c>
      <c r="E18" s="58">
        <v>6000</v>
      </c>
      <c r="F18" s="58">
        <v>6000</v>
      </c>
    </row>
    <row r="19" spans="1:6">
      <c r="A19" s="49">
        <f t="shared" si="1"/>
        <v>4</v>
      </c>
      <c r="B19" s="190" t="s">
        <v>73</v>
      </c>
      <c r="C19" s="95" t="s">
        <v>74</v>
      </c>
      <c r="D19" s="58">
        <v>5000</v>
      </c>
      <c r="E19" s="58">
        <v>5000</v>
      </c>
      <c r="F19" s="58">
        <v>5000</v>
      </c>
    </row>
    <row r="20" spans="1:6">
      <c r="A20" s="49">
        <f t="shared" si="1"/>
        <v>3</v>
      </c>
      <c r="B20" s="189" t="s">
        <v>75</v>
      </c>
      <c r="C20" s="94" t="s">
        <v>26</v>
      </c>
      <c r="D20" s="57">
        <f>SUM(D21:D26)</f>
        <v>537266</v>
      </c>
      <c r="E20" s="57">
        <f t="shared" ref="E20:F20" si="8">SUM(E21:E26)</f>
        <v>537266</v>
      </c>
      <c r="F20" s="57">
        <f t="shared" si="8"/>
        <v>537266</v>
      </c>
    </row>
    <row r="21" spans="1:6">
      <c r="A21" s="49">
        <f t="shared" si="1"/>
        <v>4</v>
      </c>
      <c r="B21" s="190" t="s">
        <v>76</v>
      </c>
      <c r="C21" s="95" t="s">
        <v>48</v>
      </c>
      <c r="D21" s="58">
        <v>117000</v>
      </c>
      <c r="E21" s="58">
        <v>117000</v>
      </c>
      <c r="F21" s="58">
        <v>117000</v>
      </c>
    </row>
    <row r="22" spans="1:6">
      <c r="A22" s="49">
        <f t="shared" si="1"/>
        <v>4</v>
      </c>
      <c r="B22" s="190" t="s">
        <v>77</v>
      </c>
      <c r="C22" s="95" t="s">
        <v>49</v>
      </c>
      <c r="D22" s="58">
        <v>215566</v>
      </c>
      <c r="E22" s="58">
        <v>215566</v>
      </c>
      <c r="F22" s="58">
        <v>215566</v>
      </c>
    </row>
    <row r="23" spans="1:6">
      <c r="A23" s="49">
        <f t="shared" si="1"/>
        <v>4</v>
      </c>
      <c r="B23" s="190" t="s">
        <v>78</v>
      </c>
      <c r="C23" s="95" t="s">
        <v>79</v>
      </c>
      <c r="D23" s="58">
        <v>193000</v>
      </c>
      <c r="E23" s="58">
        <v>193000</v>
      </c>
      <c r="F23" s="58">
        <v>193000</v>
      </c>
    </row>
    <row r="24" spans="1:6">
      <c r="A24" s="49">
        <f t="shared" si="1"/>
        <v>4</v>
      </c>
      <c r="B24" s="190" t="s">
        <v>80</v>
      </c>
      <c r="C24" s="95" t="s">
        <v>81</v>
      </c>
      <c r="D24" s="58">
        <v>4000</v>
      </c>
      <c r="E24" s="58">
        <v>4000</v>
      </c>
      <c r="F24" s="58">
        <v>4000</v>
      </c>
    </row>
    <row r="25" spans="1:6">
      <c r="A25" s="49">
        <f t="shared" si="1"/>
        <v>4</v>
      </c>
      <c r="B25" s="190" t="s">
        <v>82</v>
      </c>
      <c r="C25" s="95" t="s">
        <v>83</v>
      </c>
      <c r="D25" s="58">
        <v>3000</v>
      </c>
      <c r="E25" s="58">
        <v>3000</v>
      </c>
      <c r="F25" s="58">
        <v>3000</v>
      </c>
    </row>
    <row r="26" spans="1:6">
      <c r="A26" s="49">
        <f t="shared" si="1"/>
        <v>4</v>
      </c>
      <c r="B26" s="190" t="s">
        <v>84</v>
      </c>
      <c r="C26" s="95" t="s">
        <v>85</v>
      </c>
      <c r="D26" s="58">
        <v>4700</v>
      </c>
      <c r="E26" s="58">
        <v>4700</v>
      </c>
      <c r="F26" s="58">
        <v>4700</v>
      </c>
    </row>
    <row r="27" spans="1:6">
      <c r="A27" s="49">
        <f t="shared" si="1"/>
        <v>3</v>
      </c>
      <c r="B27" s="189" t="s">
        <v>86</v>
      </c>
      <c r="C27" s="94" t="s">
        <v>27</v>
      </c>
      <c r="D27" s="57">
        <f>SUM(D28:D36)</f>
        <v>275994</v>
      </c>
      <c r="E27" s="57">
        <f t="shared" ref="E27:F27" si="9">SUM(E28:E36)</f>
        <v>275994</v>
      </c>
      <c r="F27" s="57">
        <f t="shared" si="9"/>
        <v>275994</v>
      </c>
    </row>
    <row r="28" spans="1:6">
      <c r="A28" s="49">
        <f t="shared" si="1"/>
        <v>4</v>
      </c>
      <c r="B28" s="190" t="s">
        <v>87</v>
      </c>
      <c r="C28" s="95" t="s">
        <v>88</v>
      </c>
      <c r="D28" s="58">
        <v>91500</v>
      </c>
      <c r="E28" s="58">
        <v>91500</v>
      </c>
      <c r="F28" s="58">
        <v>91500</v>
      </c>
    </row>
    <row r="29" spans="1:6">
      <c r="A29" s="49">
        <f t="shared" si="1"/>
        <v>4</v>
      </c>
      <c r="B29" s="190" t="s">
        <v>89</v>
      </c>
      <c r="C29" s="95" t="s">
        <v>52</v>
      </c>
      <c r="D29" s="58">
        <v>51000</v>
      </c>
      <c r="E29" s="58">
        <v>51000</v>
      </c>
      <c r="F29" s="58">
        <v>51000</v>
      </c>
    </row>
    <row r="30" spans="1:6">
      <c r="A30" s="49">
        <f t="shared" si="1"/>
        <v>4</v>
      </c>
      <c r="B30" s="190" t="s">
        <v>90</v>
      </c>
      <c r="C30" s="95" t="s">
        <v>91</v>
      </c>
      <c r="D30" s="58"/>
      <c r="E30" s="58"/>
      <c r="F30" s="58"/>
    </row>
    <row r="31" spans="1:6">
      <c r="A31" s="49">
        <f t="shared" si="1"/>
        <v>4</v>
      </c>
      <c r="B31" s="190" t="s">
        <v>92</v>
      </c>
      <c r="C31" s="95" t="s">
        <v>93</v>
      </c>
      <c r="D31" s="58">
        <v>74204</v>
      </c>
      <c r="E31" s="58">
        <v>74204</v>
      </c>
      <c r="F31" s="58">
        <v>74204</v>
      </c>
    </row>
    <row r="32" spans="1:6">
      <c r="A32" s="49">
        <f t="shared" si="1"/>
        <v>4</v>
      </c>
      <c r="B32" s="192" t="s">
        <v>94</v>
      </c>
      <c r="C32" s="95" t="s">
        <v>95</v>
      </c>
      <c r="D32" s="58"/>
      <c r="E32" s="58"/>
      <c r="F32" s="58"/>
    </row>
    <row r="33" spans="1:6">
      <c r="A33" s="49">
        <f t="shared" si="1"/>
        <v>4</v>
      </c>
      <c r="B33" s="192" t="s">
        <v>96</v>
      </c>
      <c r="C33" s="95" t="s">
        <v>97</v>
      </c>
      <c r="D33" s="58">
        <v>22500</v>
      </c>
      <c r="E33" s="58">
        <v>22500</v>
      </c>
      <c r="F33" s="58">
        <v>22500</v>
      </c>
    </row>
    <row r="34" spans="1:6">
      <c r="A34" s="49">
        <f t="shared" si="1"/>
        <v>4</v>
      </c>
      <c r="B34" s="192" t="s">
        <v>98</v>
      </c>
      <c r="C34" s="95" t="s">
        <v>99</v>
      </c>
      <c r="D34" s="58">
        <v>1000</v>
      </c>
      <c r="E34" s="58">
        <v>1000</v>
      </c>
      <c r="F34" s="58">
        <v>1000</v>
      </c>
    </row>
    <row r="35" spans="1:6">
      <c r="A35" s="49">
        <f t="shared" si="1"/>
        <v>4</v>
      </c>
      <c r="B35" s="192" t="s">
        <v>100</v>
      </c>
      <c r="C35" s="95" t="s">
        <v>101</v>
      </c>
      <c r="D35" s="58">
        <v>8800</v>
      </c>
      <c r="E35" s="58">
        <v>8800</v>
      </c>
      <c r="F35" s="58">
        <v>8800</v>
      </c>
    </row>
    <row r="36" spans="1:6">
      <c r="A36" s="49">
        <f t="shared" si="1"/>
        <v>4</v>
      </c>
      <c r="B36" s="192" t="s">
        <v>102</v>
      </c>
      <c r="C36" s="95" t="s">
        <v>103</v>
      </c>
      <c r="D36" s="58">
        <v>26990</v>
      </c>
      <c r="E36" s="58">
        <v>26990</v>
      </c>
      <c r="F36" s="58">
        <v>26990</v>
      </c>
    </row>
    <row r="37" spans="1:6">
      <c r="A37" s="49">
        <f t="shared" si="1"/>
        <v>3</v>
      </c>
      <c r="B37" s="193" t="s">
        <v>104</v>
      </c>
      <c r="C37" s="94" t="s">
        <v>105</v>
      </c>
      <c r="D37" s="57">
        <f>D38</f>
        <v>0</v>
      </c>
      <c r="E37" s="57">
        <f t="shared" ref="E37:F37" si="10">E38</f>
        <v>0</v>
      </c>
      <c r="F37" s="57">
        <f t="shared" si="10"/>
        <v>0</v>
      </c>
    </row>
    <row r="38" spans="1:6">
      <c r="A38" s="49">
        <f t="shared" si="1"/>
        <v>4</v>
      </c>
      <c r="B38" s="192" t="s">
        <v>106</v>
      </c>
      <c r="C38" s="95" t="s">
        <v>105</v>
      </c>
      <c r="D38" s="58"/>
      <c r="E38" s="58"/>
      <c r="F38" s="58"/>
    </row>
    <row r="39" spans="1:6">
      <c r="A39" s="49">
        <f t="shared" si="1"/>
        <v>3</v>
      </c>
      <c r="B39" s="193" t="s">
        <v>107</v>
      </c>
      <c r="C39" s="94" t="s">
        <v>28</v>
      </c>
      <c r="D39" s="57">
        <f>SUM(D40:D46)</f>
        <v>154600</v>
      </c>
      <c r="E39" s="57">
        <f t="shared" ref="E39:F39" si="11">SUM(E40:E46)</f>
        <v>154600</v>
      </c>
      <c r="F39" s="57">
        <f t="shared" si="11"/>
        <v>154600</v>
      </c>
    </row>
    <row r="40" spans="1:6">
      <c r="A40" s="49">
        <f t="shared" si="1"/>
        <v>4</v>
      </c>
      <c r="B40" s="192" t="s">
        <v>108</v>
      </c>
      <c r="C40" s="95" t="s">
        <v>109</v>
      </c>
      <c r="D40" s="58"/>
      <c r="E40" s="58"/>
      <c r="F40" s="58"/>
    </row>
    <row r="41" spans="1:6">
      <c r="A41" s="49">
        <f t="shared" si="1"/>
        <v>4</v>
      </c>
      <c r="B41" s="192" t="s">
        <v>110</v>
      </c>
      <c r="C41" s="95" t="s">
        <v>111</v>
      </c>
      <c r="D41" s="58">
        <v>2200</v>
      </c>
      <c r="E41" s="58">
        <v>2200</v>
      </c>
      <c r="F41" s="58">
        <v>2200</v>
      </c>
    </row>
    <row r="42" spans="1:6">
      <c r="A42" s="49">
        <f t="shared" si="1"/>
        <v>4</v>
      </c>
      <c r="B42" s="192" t="s">
        <v>112</v>
      </c>
      <c r="C42" s="95" t="s">
        <v>113</v>
      </c>
      <c r="D42" s="58">
        <v>500</v>
      </c>
      <c r="E42" s="58">
        <v>500</v>
      </c>
      <c r="F42" s="58">
        <v>500</v>
      </c>
    </row>
    <row r="43" spans="1:6">
      <c r="A43" s="49">
        <f t="shared" si="1"/>
        <v>4</v>
      </c>
      <c r="B43" s="192" t="s">
        <v>114</v>
      </c>
      <c r="C43" s="95" t="s">
        <v>115</v>
      </c>
      <c r="D43" s="58">
        <v>1400</v>
      </c>
      <c r="E43" s="58">
        <v>1400</v>
      </c>
      <c r="F43" s="58">
        <v>1400</v>
      </c>
    </row>
    <row r="44" spans="1:6">
      <c r="A44" s="49">
        <f t="shared" si="1"/>
        <v>4</v>
      </c>
      <c r="B44" s="192" t="s">
        <v>116</v>
      </c>
      <c r="C44" s="95" t="s">
        <v>117</v>
      </c>
      <c r="D44" s="58">
        <v>1000</v>
      </c>
      <c r="E44" s="58">
        <v>1000</v>
      </c>
      <c r="F44" s="58">
        <v>1000</v>
      </c>
    </row>
    <row r="45" spans="1:6">
      <c r="A45" s="49">
        <f t="shared" si="1"/>
        <v>4</v>
      </c>
      <c r="B45" s="192" t="s">
        <v>118</v>
      </c>
      <c r="C45" s="95" t="s">
        <v>119</v>
      </c>
      <c r="D45" s="58"/>
      <c r="E45" s="58"/>
      <c r="F45" s="58"/>
    </row>
    <row r="46" spans="1:6">
      <c r="A46" s="49">
        <f t="shared" si="1"/>
        <v>4</v>
      </c>
      <c r="B46" s="192" t="s">
        <v>120</v>
      </c>
      <c r="C46" s="95" t="s">
        <v>28</v>
      </c>
      <c r="D46" s="58">
        <v>149500</v>
      </c>
      <c r="E46" s="58">
        <v>149500</v>
      </c>
      <c r="F46" s="58">
        <v>149500</v>
      </c>
    </row>
    <row r="47" spans="1:6" ht="12.75">
      <c r="A47" s="49">
        <f t="shared" si="1"/>
        <v>2</v>
      </c>
      <c r="B47" s="194" t="s">
        <v>121</v>
      </c>
      <c r="C47" s="93" t="s">
        <v>122</v>
      </c>
      <c r="D47" s="56">
        <f>D48+D50</f>
        <v>2080</v>
      </c>
      <c r="E47" s="56">
        <f t="shared" ref="E47:F47" si="12">E48+E50</f>
        <v>2080</v>
      </c>
      <c r="F47" s="56">
        <f t="shared" si="12"/>
        <v>2080</v>
      </c>
    </row>
    <row r="48" spans="1:6">
      <c r="A48" s="49">
        <f t="shared" si="1"/>
        <v>3</v>
      </c>
      <c r="B48" s="193" t="s">
        <v>123</v>
      </c>
      <c r="C48" s="94" t="s">
        <v>124</v>
      </c>
      <c r="D48" s="57">
        <f>SUM(D49)</f>
        <v>0</v>
      </c>
      <c r="E48" s="57">
        <f t="shared" ref="E48:F48" si="13">SUM(E49)</f>
        <v>0</v>
      </c>
      <c r="F48" s="57">
        <f t="shared" si="13"/>
        <v>0</v>
      </c>
    </row>
    <row r="49" spans="1:6" ht="22.5">
      <c r="A49" s="49">
        <f t="shared" si="1"/>
        <v>4</v>
      </c>
      <c r="B49" s="192" t="s">
        <v>125</v>
      </c>
      <c r="C49" s="95" t="s">
        <v>126</v>
      </c>
      <c r="D49" s="58"/>
      <c r="E49" s="58"/>
      <c r="F49" s="58"/>
    </row>
    <row r="50" spans="1:6">
      <c r="A50" s="49">
        <f t="shared" si="1"/>
        <v>3</v>
      </c>
      <c r="B50" s="193" t="s">
        <v>127</v>
      </c>
      <c r="C50" s="94" t="s">
        <v>29</v>
      </c>
      <c r="D50" s="57">
        <f>SUM(D51:D54)</f>
        <v>2080</v>
      </c>
      <c r="E50" s="57">
        <f t="shared" ref="E50:F50" si="14">SUM(E51:E54)</f>
        <v>2080</v>
      </c>
      <c r="F50" s="57">
        <f t="shared" si="14"/>
        <v>2080</v>
      </c>
    </row>
    <row r="51" spans="1:6">
      <c r="A51" s="49">
        <f t="shared" si="1"/>
        <v>4</v>
      </c>
      <c r="B51" s="192" t="s">
        <v>128</v>
      </c>
      <c r="C51" s="95" t="s">
        <v>129</v>
      </c>
      <c r="D51" s="58">
        <v>2080</v>
      </c>
      <c r="E51" s="58">
        <v>2080</v>
      </c>
      <c r="F51" s="58">
        <v>2080</v>
      </c>
    </row>
    <row r="52" spans="1:6">
      <c r="A52" s="49">
        <f t="shared" si="1"/>
        <v>4</v>
      </c>
      <c r="B52" s="192" t="s">
        <v>130</v>
      </c>
      <c r="C52" s="95" t="s">
        <v>131</v>
      </c>
      <c r="D52" s="58"/>
      <c r="E52" s="58"/>
      <c r="F52" s="58"/>
    </row>
    <row r="53" spans="1:6">
      <c r="A53" s="49">
        <f t="shared" si="1"/>
        <v>4</v>
      </c>
      <c r="B53" s="192" t="s">
        <v>132</v>
      </c>
      <c r="C53" s="95" t="s">
        <v>133</v>
      </c>
      <c r="D53" s="58"/>
      <c r="E53" s="58"/>
      <c r="F53" s="58"/>
    </row>
    <row r="54" spans="1:6" ht="24" customHeight="1">
      <c r="A54" s="49">
        <f t="shared" si="1"/>
        <v>4</v>
      </c>
      <c r="B54" s="192" t="s">
        <v>134</v>
      </c>
      <c r="C54" s="95" t="s">
        <v>135</v>
      </c>
      <c r="D54" s="58"/>
      <c r="E54" s="58"/>
      <c r="F54" s="58"/>
    </row>
    <row r="55" spans="1:6" s="102" customFormat="1" ht="12.75">
      <c r="B55" s="194">
        <v>36</v>
      </c>
      <c r="C55" s="93" t="s">
        <v>332</v>
      </c>
      <c r="D55" s="56">
        <f>D56</f>
        <v>0</v>
      </c>
      <c r="E55" s="56">
        <f t="shared" ref="E55:F55" si="15">E56</f>
        <v>0</v>
      </c>
      <c r="F55" s="56">
        <f t="shared" si="15"/>
        <v>0</v>
      </c>
    </row>
    <row r="56" spans="1:6" s="102" customFormat="1">
      <c r="B56" s="193" t="s">
        <v>326</v>
      </c>
      <c r="C56" s="94" t="s">
        <v>317</v>
      </c>
      <c r="D56" s="57">
        <f>D57+D58+D59+D60</f>
        <v>0</v>
      </c>
      <c r="E56" s="57">
        <f>E57+E58+E59+E60</f>
        <v>0</v>
      </c>
      <c r="F56" s="57">
        <f>F57+F58+F59+F60</f>
        <v>0</v>
      </c>
    </row>
    <row r="57" spans="1:6" s="102" customFormat="1">
      <c r="B57" s="192" t="s">
        <v>327</v>
      </c>
      <c r="C57" s="95" t="s">
        <v>318</v>
      </c>
      <c r="D57" s="58">
        <v>0</v>
      </c>
      <c r="E57" s="58">
        <v>0</v>
      </c>
      <c r="F57" s="58">
        <v>0</v>
      </c>
    </row>
    <row r="58" spans="1:6" s="102" customFormat="1">
      <c r="B58" s="192" t="s">
        <v>328</v>
      </c>
      <c r="C58" s="95" t="s">
        <v>319</v>
      </c>
      <c r="D58" s="58">
        <v>0</v>
      </c>
      <c r="E58" s="58">
        <v>0</v>
      </c>
      <c r="F58" s="58">
        <v>0</v>
      </c>
    </row>
    <row r="59" spans="1:6" s="102" customFormat="1" ht="22.5">
      <c r="B59" s="192" t="s">
        <v>329</v>
      </c>
      <c r="C59" s="95" t="s">
        <v>320</v>
      </c>
      <c r="D59" s="58">
        <v>0</v>
      </c>
      <c r="E59" s="58">
        <v>0</v>
      </c>
      <c r="F59" s="58">
        <v>0</v>
      </c>
    </row>
    <row r="60" spans="1:6" s="102" customFormat="1" ht="24" customHeight="1">
      <c r="B60" s="192" t="s">
        <v>330</v>
      </c>
      <c r="C60" s="95" t="s">
        <v>321</v>
      </c>
      <c r="D60" s="58">
        <v>0</v>
      </c>
      <c r="E60" s="58">
        <v>0</v>
      </c>
      <c r="F60" s="58">
        <v>0</v>
      </c>
    </row>
    <row r="61" spans="1:6" ht="25.5">
      <c r="A61" s="49">
        <f t="shared" ref="A61:A81" si="16">LEN(B70)</f>
        <v>1</v>
      </c>
      <c r="B61" s="194" t="s">
        <v>136</v>
      </c>
      <c r="C61" s="93" t="s">
        <v>137</v>
      </c>
      <c r="D61" s="56">
        <f>D62</f>
        <v>20000</v>
      </c>
      <c r="E61" s="56">
        <f t="shared" ref="E61:F61" si="17">E62</f>
        <v>20000</v>
      </c>
      <c r="F61" s="56">
        <f t="shared" si="17"/>
        <v>20000</v>
      </c>
    </row>
    <row r="62" spans="1:6" ht="12.75">
      <c r="A62" s="49">
        <f t="shared" si="16"/>
        <v>2</v>
      </c>
      <c r="B62" s="193" t="s">
        <v>138</v>
      </c>
      <c r="C62" s="94" t="s">
        <v>139</v>
      </c>
      <c r="D62" s="56">
        <f>D63+D65</f>
        <v>20000</v>
      </c>
      <c r="E62" s="56">
        <f t="shared" ref="E62:F62" si="18">E63+E65</f>
        <v>20000</v>
      </c>
      <c r="F62" s="56">
        <f t="shared" si="18"/>
        <v>20000</v>
      </c>
    </row>
    <row r="63" spans="1:6">
      <c r="A63" s="49">
        <f t="shared" si="16"/>
        <v>3</v>
      </c>
      <c r="B63" s="192" t="s">
        <v>140</v>
      </c>
      <c r="C63" s="95" t="s">
        <v>141</v>
      </c>
      <c r="D63" s="57">
        <f>D64</f>
        <v>20000</v>
      </c>
      <c r="E63" s="57">
        <f t="shared" ref="E63:F63" si="19">E64</f>
        <v>20000</v>
      </c>
      <c r="F63" s="57">
        <f t="shared" si="19"/>
        <v>20000</v>
      </c>
    </row>
    <row r="64" spans="1:6">
      <c r="A64" s="49">
        <f t="shared" si="16"/>
        <v>4</v>
      </c>
      <c r="B64" s="192" t="s">
        <v>142</v>
      </c>
      <c r="C64" s="95" t="s">
        <v>143</v>
      </c>
      <c r="D64" s="58">
        <v>20000</v>
      </c>
      <c r="E64" s="58">
        <v>20000</v>
      </c>
      <c r="F64" s="58">
        <v>20000</v>
      </c>
    </row>
    <row r="65" spans="1:6">
      <c r="A65" s="49">
        <f t="shared" si="16"/>
        <v>3</v>
      </c>
      <c r="B65" s="192">
        <v>3723</v>
      </c>
      <c r="C65" s="95" t="s">
        <v>325</v>
      </c>
      <c r="D65" s="57">
        <f>D66+D67</f>
        <v>0</v>
      </c>
      <c r="E65" s="57">
        <f t="shared" ref="E65:F65" si="20">E66+E67</f>
        <v>0</v>
      </c>
      <c r="F65" s="57">
        <f t="shared" si="20"/>
        <v>0</v>
      </c>
    </row>
    <row r="66" spans="1:6" ht="12.75">
      <c r="A66" s="49">
        <f t="shared" si="16"/>
        <v>4</v>
      </c>
      <c r="B66" s="194" t="s">
        <v>144</v>
      </c>
      <c r="C66" s="93" t="s">
        <v>145</v>
      </c>
      <c r="D66" s="56">
        <f>D67</f>
        <v>0</v>
      </c>
      <c r="E66" s="56">
        <f t="shared" ref="E66:F66" si="21">E67</f>
        <v>0</v>
      </c>
      <c r="F66" s="56">
        <f t="shared" si="21"/>
        <v>0</v>
      </c>
    </row>
    <row r="67" spans="1:6">
      <c r="A67" s="49">
        <f t="shared" si="16"/>
        <v>4</v>
      </c>
      <c r="B67" s="193">
        <v>383</v>
      </c>
      <c r="C67" s="94" t="s">
        <v>146</v>
      </c>
      <c r="D67" s="58">
        <f>D68+D69</f>
        <v>0</v>
      </c>
      <c r="E67" s="58">
        <f t="shared" ref="E67:F67" si="22">E68+E69</f>
        <v>0</v>
      </c>
      <c r="F67" s="58">
        <f t="shared" si="22"/>
        <v>0</v>
      </c>
    </row>
    <row r="68" spans="1:6">
      <c r="A68" s="49">
        <f t="shared" si="16"/>
        <v>2</v>
      </c>
      <c r="B68" s="192">
        <v>3831</v>
      </c>
      <c r="C68" s="95" t="s">
        <v>147</v>
      </c>
      <c r="D68" s="57">
        <v>0</v>
      </c>
      <c r="E68" s="57">
        <v>0</v>
      </c>
      <c r="F68" s="57">
        <v>0</v>
      </c>
    </row>
    <row r="69" spans="1:6">
      <c r="A69" s="49">
        <f t="shared" si="16"/>
        <v>3</v>
      </c>
      <c r="B69" s="192">
        <v>3834</v>
      </c>
      <c r="C69" s="95" t="s">
        <v>148</v>
      </c>
      <c r="D69" s="57">
        <v>0</v>
      </c>
      <c r="E69" s="57">
        <v>0</v>
      </c>
      <c r="F69" s="57">
        <v>0</v>
      </c>
    </row>
    <row r="70" spans="1:6" ht="12.75">
      <c r="A70" s="49">
        <f t="shared" si="16"/>
        <v>4</v>
      </c>
      <c r="B70" s="194" t="s">
        <v>149</v>
      </c>
      <c r="C70" s="93" t="s">
        <v>31</v>
      </c>
      <c r="D70" s="56">
        <f>D71+D77+D100+D103</f>
        <v>1715160</v>
      </c>
      <c r="E70" s="56">
        <f t="shared" ref="E70:F70" si="23">E71+E77+E100+E103</f>
        <v>8315160</v>
      </c>
      <c r="F70" s="56">
        <f t="shared" si="23"/>
        <v>15160</v>
      </c>
    </row>
    <row r="71" spans="1:6" ht="12.75">
      <c r="A71" s="49">
        <f t="shared" si="16"/>
        <v>3</v>
      </c>
      <c r="B71" s="194" t="s">
        <v>150</v>
      </c>
      <c r="C71" s="93" t="s">
        <v>151</v>
      </c>
      <c r="D71" s="57">
        <f>SUM(D72:D76)</f>
        <v>0</v>
      </c>
      <c r="E71" s="57">
        <f t="shared" ref="E71:F71" si="24">SUM(E72:E76)</f>
        <v>0</v>
      </c>
      <c r="F71" s="57">
        <f t="shared" si="24"/>
        <v>0</v>
      </c>
    </row>
    <row r="72" spans="1:6">
      <c r="A72" s="49">
        <f t="shared" si="16"/>
        <v>4</v>
      </c>
      <c r="B72" s="193" t="s">
        <v>152</v>
      </c>
      <c r="C72" s="94" t="s">
        <v>32</v>
      </c>
      <c r="D72" s="58">
        <f>D73</f>
        <v>0</v>
      </c>
      <c r="E72" s="58">
        <f t="shared" ref="E72:F72" si="25">E73</f>
        <v>0</v>
      </c>
      <c r="F72" s="58">
        <f t="shared" si="25"/>
        <v>0</v>
      </c>
    </row>
    <row r="73" spans="1:6">
      <c r="A73" s="49">
        <f t="shared" si="16"/>
        <v>4</v>
      </c>
      <c r="B73" s="192" t="s">
        <v>153</v>
      </c>
      <c r="C73" s="95" t="s">
        <v>154</v>
      </c>
      <c r="D73" s="58"/>
      <c r="E73" s="58"/>
      <c r="F73" s="58"/>
    </row>
    <row r="74" spans="1:6">
      <c r="A74" s="49">
        <f t="shared" si="16"/>
        <v>4</v>
      </c>
      <c r="B74" s="193" t="s">
        <v>155</v>
      </c>
      <c r="C74" s="94" t="s">
        <v>156</v>
      </c>
      <c r="D74" s="58">
        <f>D75+D76</f>
        <v>0</v>
      </c>
      <c r="E74" s="58">
        <f t="shared" ref="E74:F74" si="26">E75+E76</f>
        <v>0</v>
      </c>
      <c r="F74" s="58">
        <f t="shared" si="26"/>
        <v>0</v>
      </c>
    </row>
    <row r="75" spans="1:6">
      <c r="A75" s="49">
        <f t="shared" si="16"/>
        <v>4</v>
      </c>
      <c r="B75" s="192" t="s">
        <v>157</v>
      </c>
      <c r="C75" s="95" t="s">
        <v>158</v>
      </c>
      <c r="D75" s="58"/>
      <c r="E75" s="58"/>
      <c r="F75" s="58"/>
    </row>
    <row r="76" spans="1:6">
      <c r="A76" s="49">
        <f t="shared" si="16"/>
        <v>4</v>
      </c>
      <c r="B76" s="192" t="s">
        <v>159</v>
      </c>
      <c r="C76" s="95" t="s">
        <v>160</v>
      </c>
      <c r="D76" s="58"/>
      <c r="E76" s="58"/>
      <c r="F76" s="58"/>
    </row>
    <row r="77" spans="1:6" ht="12.75">
      <c r="A77" s="195">
        <f t="shared" si="16"/>
        <v>4</v>
      </c>
      <c r="B77" s="194" t="s">
        <v>161</v>
      </c>
      <c r="C77" s="93" t="s">
        <v>162</v>
      </c>
      <c r="D77" s="58">
        <f>D78+D80+D88+D90+D94+D96</f>
        <v>15160</v>
      </c>
      <c r="E77" s="58">
        <f>E78+E80+E88+E90+E94+E96</f>
        <v>15160</v>
      </c>
      <c r="F77" s="58">
        <f>F78+F80+F88+F90+F94+F96</f>
        <v>15160</v>
      </c>
    </row>
    <row r="78" spans="1:6">
      <c r="A78" s="195">
        <f t="shared" si="16"/>
        <v>4</v>
      </c>
      <c r="B78" s="193" t="s">
        <v>163</v>
      </c>
      <c r="C78" s="94" t="s">
        <v>164</v>
      </c>
      <c r="D78" s="58">
        <f>D79</f>
        <v>0</v>
      </c>
      <c r="E78" s="58">
        <f t="shared" ref="E78:F78" si="27">E79</f>
        <v>0</v>
      </c>
      <c r="F78" s="58">
        <f t="shared" si="27"/>
        <v>0</v>
      </c>
    </row>
    <row r="79" spans="1:6">
      <c r="A79" s="195">
        <f t="shared" si="16"/>
        <v>3</v>
      </c>
      <c r="B79" s="192" t="s">
        <v>165</v>
      </c>
      <c r="C79" s="95" t="s">
        <v>166</v>
      </c>
      <c r="D79" s="57"/>
      <c r="E79" s="57"/>
      <c r="F79" s="57"/>
    </row>
    <row r="80" spans="1:6">
      <c r="A80" s="195">
        <f t="shared" si="16"/>
        <v>4</v>
      </c>
      <c r="B80" s="193" t="s">
        <v>167</v>
      </c>
      <c r="C80" s="94" t="s">
        <v>30</v>
      </c>
      <c r="D80" s="58">
        <f>D81+D82+D83+D84+D85+D86+D87</f>
        <v>13660</v>
      </c>
      <c r="E80" s="58">
        <f t="shared" ref="E80:F80" si="28">E81+E82+E83+E84+E85+E86+E87</f>
        <v>13660</v>
      </c>
      <c r="F80" s="58">
        <f t="shared" si="28"/>
        <v>13660</v>
      </c>
    </row>
    <row r="81" spans="1:6">
      <c r="A81" s="195">
        <f t="shared" si="16"/>
        <v>3</v>
      </c>
      <c r="B81" s="192" t="s">
        <v>168</v>
      </c>
      <c r="C81" s="95" t="s">
        <v>169</v>
      </c>
      <c r="D81" s="57">
        <v>9160</v>
      </c>
      <c r="E81" s="57">
        <v>9160</v>
      </c>
      <c r="F81" s="57">
        <v>9160</v>
      </c>
    </row>
    <row r="82" spans="1:6">
      <c r="A82" s="195">
        <f t="shared" ref="A82:A90" si="29">LEN(B92)</f>
        <v>4</v>
      </c>
      <c r="B82" s="192" t="s">
        <v>170</v>
      </c>
      <c r="C82" s="95" t="s">
        <v>171</v>
      </c>
      <c r="D82" s="58"/>
      <c r="E82" s="58"/>
      <c r="F82" s="58"/>
    </row>
    <row r="83" spans="1:6">
      <c r="A83" s="195">
        <f t="shared" si="29"/>
        <v>4</v>
      </c>
      <c r="B83" s="192" t="s">
        <v>172</v>
      </c>
      <c r="C83" s="95" t="s">
        <v>173</v>
      </c>
      <c r="D83" s="58"/>
      <c r="E83" s="58"/>
      <c r="F83" s="58"/>
    </row>
    <row r="84" spans="1:6">
      <c r="A84" s="195">
        <f t="shared" si="29"/>
        <v>3</v>
      </c>
      <c r="B84" s="192" t="s">
        <v>174</v>
      </c>
      <c r="C84" s="95" t="s">
        <v>175</v>
      </c>
      <c r="D84" s="57"/>
      <c r="E84" s="57"/>
      <c r="F84" s="57"/>
    </row>
    <row r="85" spans="1:6">
      <c r="A85" s="195">
        <f t="shared" si="29"/>
        <v>4</v>
      </c>
      <c r="B85" s="192" t="s">
        <v>176</v>
      </c>
      <c r="C85" s="95" t="s">
        <v>177</v>
      </c>
      <c r="D85" s="58"/>
      <c r="E85" s="58"/>
      <c r="F85" s="58"/>
    </row>
    <row r="86" spans="1:6">
      <c r="A86" s="195">
        <f t="shared" si="29"/>
        <v>3</v>
      </c>
      <c r="B86" s="192" t="s">
        <v>178</v>
      </c>
      <c r="C86" s="95" t="s">
        <v>179</v>
      </c>
      <c r="D86" s="57"/>
      <c r="E86" s="57"/>
      <c r="F86" s="57"/>
    </row>
    <row r="87" spans="1:6">
      <c r="A87" s="195">
        <f t="shared" si="29"/>
        <v>4</v>
      </c>
      <c r="B87" s="192" t="s">
        <v>180</v>
      </c>
      <c r="C87" s="95" t="s">
        <v>50</v>
      </c>
      <c r="D87" s="58">
        <v>4500</v>
      </c>
      <c r="E87" s="58">
        <v>4500</v>
      </c>
      <c r="F87" s="58">
        <v>4500</v>
      </c>
    </row>
    <row r="88" spans="1:6">
      <c r="A88" s="195">
        <f t="shared" si="29"/>
        <v>4</v>
      </c>
      <c r="B88" s="193" t="s">
        <v>181</v>
      </c>
      <c r="C88" s="94" t="s">
        <v>182</v>
      </c>
      <c r="D88" s="58">
        <f>D89</f>
        <v>0</v>
      </c>
      <c r="E88" s="58">
        <f t="shared" ref="E88:F88" si="30">E89</f>
        <v>0</v>
      </c>
      <c r="F88" s="58">
        <f t="shared" si="30"/>
        <v>0</v>
      </c>
    </row>
    <row r="89" spans="1:6">
      <c r="A89" s="195">
        <f t="shared" si="29"/>
        <v>4</v>
      </c>
      <c r="B89" s="192" t="s">
        <v>183</v>
      </c>
      <c r="C89" s="95" t="s">
        <v>184</v>
      </c>
      <c r="D89" s="58"/>
      <c r="E89" s="58"/>
      <c r="F89" s="58"/>
    </row>
    <row r="90" spans="1:6" ht="12.75">
      <c r="A90" s="195">
        <f t="shared" si="29"/>
        <v>2</v>
      </c>
      <c r="B90" s="193" t="s">
        <v>185</v>
      </c>
      <c r="C90" s="94" t="s">
        <v>33</v>
      </c>
      <c r="D90" s="56">
        <f>D91+D92+D93</f>
        <v>1500</v>
      </c>
      <c r="E90" s="56">
        <f t="shared" ref="E90:F90" si="31">E91+E92+E93</f>
        <v>1500</v>
      </c>
      <c r="F90" s="56">
        <f t="shared" si="31"/>
        <v>1500</v>
      </c>
    </row>
    <row r="91" spans="1:6" s="162" customFormat="1">
      <c r="A91" s="195"/>
      <c r="B91" s="192">
        <v>4241</v>
      </c>
      <c r="C91" s="95" t="s">
        <v>370</v>
      </c>
      <c r="D91" s="57">
        <v>1500</v>
      </c>
      <c r="E91" s="57">
        <v>1500</v>
      </c>
      <c r="F91" s="57">
        <v>1500</v>
      </c>
    </row>
    <row r="92" spans="1:6">
      <c r="A92" s="195">
        <f t="shared" ref="A92:A108" si="32">LEN(B101)</f>
        <v>3</v>
      </c>
      <c r="B92" s="192" t="s">
        <v>186</v>
      </c>
      <c r="C92" s="95" t="s">
        <v>187</v>
      </c>
      <c r="D92" s="57"/>
      <c r="E92" s="57"/>
      <c r="F92" s="57"/>
    </row>
    <row r="93" spans="1:6">
      <c r="A93" s="195">
        <f t="shared" si="32"/>
        <v>4</v>
      </c>
      <c r="B93" s="192" t="s">
        <v>188</v>
      </c>
      <c r="C93" s="95" t="s">
        <v>189</v>
      </c>
      <c r="D93" s="58"/>
      <c r="E93" s="58"/>
      <c r="F93" s="58"/>
    </row>
    <row r="94" spans="1:6" ht="12.75">
      <c r="A94" s="195">
        <f t="shared" si="32"/>
        <v>2</v>
      </c>
      <c r="B94" s="193">
        <v>425</v>
      </c>
      <c r="C94" s="94" t="s">
        <v>190</v>
      </c>
      <c r="D94" s="56">
        <f>D95</f>
        <v>0</v>
      </c>
      <c r="E94" s="56">
        <f t="shared" ref="E94:F94" si="33">E95</f>
        <v>0</v>
      </c>
      <c r="F94" s="56">
        <f t="shared" si="33"/>
        <v>0</v>
      </c>
    </row>
    <row r="95" spans="1:6">
      <c r="A95" s="195">
        <f t="shared" si="32"/>
        <v>3</v>
      </c>
      <c r="B95" s="192" t="s">
        <v>191</v>
      </c>
      <c r="C95" s="95" t="s">
        <v>192</v>
      </c>
      <c r="D95" s="57">
        <v>0</v>
      </c>
      <c r="E95" s="57">
        <v>0</v>
      </c>
      <c r="F95" s="57">
        <v>0</v>
      </c>
    </row>
    <row r="96" spans="1:6" ht="12.75">
      <c r="A96" s="195">
        <f t="shared" si="32"/>
        <v>4</v>
      </c>
      <c r="B96" s="193" t="s">
        <v>193</v>
      </c>
      <c r="C96" s="94" t="s">
        <v>194</v>
      </c>
      <c r="D96" s="56">
        <f>D97+D98+D99</f>
        <v>0</v>
      </c>
      <c r="E96" s="56">
        <f t="shared" ref="E96:F96" si="34">E97+E98+E99</f>
        <v>0</v>
      </c>
      <c r="F96" s="56">
        <f t="shared" si="34"/>
        <v>0</v>
      </c>
    </row>
    <row r="97" spans="1:6" ht="12.75">
      <c r="A97" s="195">
        <f t="shared" si="32"/>
        <v>2</v>
      </c>
      <c r="B97" s="192" t="s">
        <v>195</v>
      </c>
      <c r="C97" s="95" t="s">
        <v>196</v>
      </c>
      <c r="D97" s="56"/>
      <c r="E97" s="56"/>
      <c r="F97" s="56"/>
    </row>
    <row r="98" spans="1:6">
      <c r="A98" s="195">
        <f t="shared" si="32"/>
        <v>3</v>
      </c>
      <c r="B98" s="192" t="s">
        <v>197</v>
      </c>
      <c r="C98" s="95" t="s">
        <v>198</v>
      </c>
      <c r="D98" s="57"/>
      <c r="E98" s="57"/>
      <c r="F98" s="57"/>
    </row>
    <row r="99" spans="1:6">
      <c r="A99" s="195">
        <f t="shared" si="32"/>
        <v>4</v>
      </c>
      <c r="B99" s="192" t="s">
        <v>199</v>
      </c>
      <c r="C99" s="95" t="s">
        <v>200</v>
      </c>
      <c r="D99" s="58"/>
      <c r="E99" s="58"/>
      <c r="F99" s="58"/>
    </row>
    <row r="100" spans="1:6" ht="25.5">
      <c r="A100" s="195">
        <f t="shared" si="32"/>
        <v>3</v>
      </c>
      <c r="B100" s="194" t="s">
        <v>201</v>
      </c>
      <c r="C100" s="93" t="s">
        <v>202</v>
      </c>
      <c r="D100" s="56">
        <f>D101+D103+D106</f>
        <v>1700000</v>
      </c>
      <c r="E100" s="56">
        <f t="shared" ref="E100:F100" si="35">E101+E103+E106</f>
        <v>8300000</v>
      </c>
      <c r="F100" s="56">
        <f t="shared" si="35"/>
        <v>0</v>
      </c>
    </row>
    <row r="101" spans="1:6">
      <c r="A101" s="195">
        <f t="shared" si="32"/>
        <v>4</v>
      </c>
      <c r="B101" s="193" t="s">
        <v>203</v>
      </c>
      <c r="C101" s="94" t="s">
        <v>204</v>
      </c>
      <c r="D101" s="58"/>
      <c r="E101" s="58"/>
      <c r="F101" s="58"/>
    </row>
    <row r="102" spans="1:6">
      <c r="A102" s="195">
        <f t="shared" si="32"/>
        <v>1</v>
      </c>
      <c r="B102" s="192" t="s">
        <v>205</v>
      </c>
      <c r="C102" s="95" t="s">
        <v>206</v>
      </c>
      <c r="D102" s="57">
        <v>0</v>
      </c>
      <c r="E102" s="57">
        <v>0</v>
      </c>
      <c r="F102" s="57">
        <v>0</v>
      </c>
    </row>
    <row r="103" spans="1:6" ht="12.75">
      <c r="A103" s="195">
        <f t="shared" si="32"/>
        <v>2</v>
      </c>
      <c r="B103" s="194" t="s">
        <v>207</v>
      </c>
      <c r="C103" s="93" t="s">
        <v>208</v>
      </c>
      <c r="D103" s="56">
        <f>D104</f>
        <v>0</v>
      </c>
      <c r="E103" s="56">
        <f t="shared" ref="E103:F103" si="36">E104</f>
        <v>0</v>
      </c>
      <c r="F103" s="56">
        <f t="shared" si="36"/>
        <v>0</v>
      </c>
    </row>
    <row r="104" spans="1:6">
      <c r="A104" s="195">
        <f t="shared" si="32"/>
        <v>3</v>
      </c>
      <c r="B104" s="193" t="s">
        <v>209</v>
      </c>
      <c r="C104" s="94" t="s">
        <v>210</v>
      </c>
      <c r="D104" s="57">
        <f>D105</f>
        <v>0</v>
      </c>
      <c r="E104" s="57">
        <f t="shared" ref="E104:F104" si="37">E105</f>
        <v>0</v>
      </c>
      <c r="F104" s="57">
        <f t="shared" si="37"/>
        <v>0</v>
      </c>
    </row>
    <row r="105" spans="1:6">
      <c r="A105" s="195">
        <f t="shared" si="32"/>
        <v>4</v>
      </c>
      <c r="B105" s="192" t="s">
        <v>211</v>
      </c>
      <c r="C105" s="95" t="s">
        <v>210</v>
      </c>
      <c r="D105" s="57"/>
      <c r="E105" s="57"/>
      <c r="F105" s="57"/>
    </row>
    <row r="106" spans="1:6" ht="12.75">
      <c r="A106" s="195">
        <f t="shared" si="32"/>
        <v>2</v>
      </c>
      <c r="B106" s="194" t="s">
        <v>212</v>
      </c>
      <c r="C106" s="93" t="s">
        <v>213</v>
      </c>
      <c r="D106" s="57">
        <f>D107+D109</f>
        <v>1700000</v>
      </c>
      <c r="E106" s="57">
        <f t="shared" ref="E106:F106" si="38">E107+E109</f>
        <v>8300000</v>
      </c>
      <c r="F106" s="57">
        <f t="shared" si="38"/>
        <v>0</v>
      </c>
    </row>
    <row r="107" spans="1:6">
      <c r="A107" s="195">
        <f t="shared" si="32"/>
        <v>3</v>
      </c>
      <c r="B107" s="193" t="s">
        <v>214</v>
      </c>
      <c r="C107" s="94" t="s">
        <v>51</v>
      </c>
      <c r="D107" s="57">
        <f>D108</f>
        <v>1700000</v>
      </c>
      <c r="E107" s="57">
        <f t="shared" ref="E107:F107" si="39">E108</f>
        <v>8300000</v>
      </c>
      <c r="F107" s="57">
        <f t="shared" si="39"/>
        <v>0</v>
      </c>
    </row>
    <row r="108" spans="1:6">
      <c r="A108" s="195">
        <f t="shared" si="32"/>
        <v>4</v>
      </c>
      <c r="B108" s="192" t="s">
        <v>215</v>
      </c>
      <c r="C108" s="95" t="s">
        <v>51</v>
      </c>
      <c r="D108" s="57">
        <v>1700000</v>
      </c>
      <c r="E108" s="57">
        <v>8300000</v>
      </c>
      <c r="F108" s="57"/>
    </row>
    <row r="109" spans="1:6">
      <c r="B109" s="193">
        <v>452</v>
      </c>
      <c r="C109" s="94" t="s">
        <v>216</v>
      </c>
      <c r="D109" s="57">
        <f>D110</f>
        <v>0</v>
      </c>
      <c r="E109" s="57">
        <f t="shared" ref="E109:F109" si="40">E110</f>
        <v>0</v>
      </c>
      <c r="F109" s="57">
        <f t="shared" si="40"/>
        <v>0</v>
      </c>
    </row>
    <row r="110" spans="1:6">
      <c r="B110" s="192" t="s">
        <v>217</v>
      </c>
      <c r="C110" s="95" t="s">
        <v>216</v>
      </c>
      <c r="D110" s="57"/>
      <c r="E110" s="57"/>
      <c r="F110" s="57"/>
    </row>
    <row r="111" spans="1:6" ht="12.75">
      <c r="B111" s="194" t="s">
        <v>218</v>
      </c>
      <c r="C111" s="93" t="s">
        <v>219</v>
      </c>
      <c r="D111" s="57">
        <f>D112+D115</f>
        <v>0</v>
      </c>
      <c r="E111" s="57">
        <f t="shared" ref="E111:F111" si="41">E112+E115</f>
        <v>0</v>
      </c>
      <c r="F111" s="57">
        <f t="shared" si="41"/>
        <v>0</v>
      </c>
    </row>
    <row r="112" spans="1:6" ht="12.75">
      <c r="B112" s="194" t="s">
        <v>220</v>
      </c>
      <c r="C112" s="93" t="s">
        <v>221</v>
      </c>
      <c r="D112" s="57">
        <f>D113</f>
        <v>0</v>
      </c>
      <c r="E112" s="57">
        <f t="shared" ref="E112:F113" si="42">E113</f>
        <v>0</v>
      </c>
      <c r="F112" s="57">
        <f t="shared" si="42"/>
        <v>0</v>
      </c>
    </row>
    <row r="113" spans="2:6">
      <c r="B113" s="193" t="s">
        <v>222</v>
      </c>
      <c r="C113" s="94" t="s">
        <v>223</v>
      </c>
      <c r="D113" s="57">
        <f>D114</f>
        <v>0</v>
      </c>
      <c r="E113" s="57">
        <f t="shared" si="42"/>
        <v>0</v>
      </c>
      <c r="F113" s="57">
        <f t="shared" si="42"/>
        <v>0</v>
      </c>
    </row>
    <row r="114" spans="2:6">
      <c r="B114" s="192" t="s">
        <v>224</v>
      </c>
      <c r="C114" s="95" t="s">
        <v>223</v>
      </c>
      <c r="D114" s="57"/>
      <c r="E114" s="57"/>
      <c r="F114" s="57"/>
    </row>
    <row r="115" spans="2:6" ht="12.75">
      <c r="B115" s="194" t="s">
        <v>225</v>
      </c>
      <c r="C115" s="93" t="s">
        <v>226</v>
      </c>
      <c r="D115" s="57">
        <f>D116</f>
        <v>0</v>
      </c>
      <c r="E115" s="57">
        <f t="shared" ref="E115:F116" si="43">E116</f>
        <v>0</v>
      </c>
      <c r="F115" s="57">
        <f t="shared" si="43"/>
        <v>0</v>
      </c>
    </row>
    <row r="116" spans="2:6" ht="24">
      <c r="B116" s="193" t="s">
        <v>227</v>
      </c>
      <c r="C116" s="94" t="s">
        <v>228</v>
      </c>
      <c r="D116" s="57">
        <f>D117</f>
        <v>0</v>
      </c>
      <c r="E116" s="57">
        <f t="shared" si="43"/>
        <v>0</v>
      </c>
      <c r="F116" s="57">
        <f t="shared" si="43"/>
        <v>0</v>
      </c>
    </row>
    <row r="117" spans="2:6" ht="22.5">
      <c r="B117" s="192" t="s">
        <v>229</v>
      </c>
      <c r="C117" s="95" t="s">
        <v>230</v>
      </c>
      <c r="D117" s="57"/>
      <c r="E117" s="57"/>
      <c r="F117" s="57"/>
    </row>
  </sheetData>
  <autoFilter ref="A2:F108"/>
  <mergeCells count="1">
    <mergeCell ref="C1:F1"/>
  </mergeCells>
  <pageMargins left="0.75" right="0.75" top="1" bottom="1" header="0.5" footer="0.5"/>
  <pageSetup paperSize="9" scale="78" orientation="portrait" r:id="rId1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70"/>
  <sheetViews>
    <sheetView topLeftCell="A29" zoomScaleNormal="100" workbookViewId="0">
      <selection activeCell="L33" sqref="L33"/>
    </sheetView>
  </sheetViews>
  <sheetFormatPr defaultColWidth="11.42578125" defaultRowHeight="12.75"/>
  <cols>
    <col min="1" max="1" width="16" style="13" customWidth="1"/>
    <col min="2" max="3" width="17.5703125" style="13" customWidth="1"/>
    <col min="4" max="4" width="17.5703125" style="25" customWidth="1"/>
    <col min="5" max="8" width="17.5703125" style="36" customWidth="1"/>
    <col min="9" max="9" width="18.85546875" style="36" customWidth="1"/>
    <col min="10" max="10" width="14.28515625" style="36" customWidth="1"/>
    <col min="11" max="11" width="7.85546875" style="36" customWidth="1"/>
    <col min="12" max="16384" width="11.42578125" style="36"/>
  </cols>
  <sheetData>
    <row r="1" spans="1:9" ht="24" customHeight="1">
      <c r="A1" s="225" t="s">
        <v>371</v>
      </c>
      <c r="B1" s="225"/>
      <c r="C1" s="225"/>
      <c r="D1" s="225"/>
      <c r="E1" s="225"/>
      <c r="F1" s="225"/>
      <c r="G1" s="225"/>
      <c r="H1" s="225"/>
    </row>
    <row r="2" spans="1:9" s="1" customFormat="1" ht="13.5" thickBot="1">
      <c r="A2" s="6"/>
      <c r="I2" s="7" t="s">
        <v>7</v>
      </c>
    </row>
    <row r="3" spans="1:9" s="1" customFormat="1" ht="26.25" thickBot="1">
      <c r="A3" s="32" t="s">
        <v>8</v>
      </c>
      <c r="B3" s="226" t="s">
        <v>40</v>
      </c>
      <c r="C3" s="227"/>
      <c r="D3" s="227"/>
      <c r="E3" s="227"/>
      <c r="F3" s="227"/>
      <c r="G3" s="227"/>
      <c r="H3" s="227"/>
      <c r="I3" s="228"/>
    </row>
    <row r="4" spans="1:9" s="1" customFormat="1" ht="90" thickBot="1">
      <c r="A4" s="33" t="s">
        <v>9</v>
      </c>
      <c r="B4" s="8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300</v>
      </c>
      <c r="H4" s="103" t="s">
        <v>15</v>
      </c>
      <c r="I4" s="10" t="s">
        <v>331</v>
      </c>
    </row>
    <row r="5" spans="1:9" s="1" customFormat="1">
      <c r="A5" s="183">
        <v>63612</v>
      </c>
      <c r="B5" s="185">
        <v>5183050</v>
      </c>
      <c r="C5" s="170"/>
      <c r="D5" s="171"/>
      <c r="E5" s="171">
        <v>20000</v>
      </c>
      <c r="F5" s="171"/>
      <c r="G5" s="172"/>
      <c r="H5" s="172"/>
      <c r="I5" s="173"/>
    </row>
    <row r="6" spans="1:9" s="1" customFormat="1">
      <c r="A6" s="184">
        <v>63613</v>
      </c>
      <c r="B6" s="186"/>
      <c r="C6" s="174"/>
      <c r="D6" s="174"/>
      <c r="E6" s="174">
        <v>1970000</v>
      </c>
      <c r="F6" s="174"/>
      <c r="G6" s="175"/>
      <c r="H6" s="175"/>
      <c r="I6" s="176"/>
    </row>
    <row r="7" spans="1:9" s="1" customFormat="1">
      <c r="A7" s="184">
        <v>64132</v>
      </c>
      <c r="B7" s="186"/>
      <c r="C7" s="174">
        <v>360</v>
      </c>
      <c r="D7" s="174"/>
      <c r="E7" s="174"/>
      <c r="F7" s="174"/>
      <c r="G7" s="175"/>
      <c r="H7" s="175"/>
      <c r="I7" s="176"/>
    </row>
    <row r="8" spans="1:9" s="1" customFormat="1">
      <c r="A8" s="184">
        <v>65264</v>
      </c>
      <c r="B8" s="186"/>
      <c r="C8" s="174"/>
      <c r="D8" s="174">
        <v>463250</v>
      </c>
      <c r="E8" s="174"/>
      <c r="F8" s="174"/>
      <c r="G8" s="175"/>
      <c r="H8" s="175"/>
      <c r="I8" s="176"/>
    </row>
    <row r="9" spans="1:9" s="1" customFormat="1">
      <c r="A9" s="184">
        <v>65267</v>
      </c>
      <c r="B9" s="186"/>
      <c r="C9" s="174"/>
      <c r="D9" s="174"/>
      <c r="E9" s="174"/>
      <c r="F9" s="174"/>
      <c r="G9" s="175">
        <v>3000</v>
      </c>
      <c r="H9" s="175"/>
      <c r="I9" s="176"/>
    </row>
    <row r="10" spans="1:9" s="1" customFormat="1">
      <c r="A10" s="184">
        <v>65269</v>
      </c>
      <c r="B10" s="186"/>
      <c r="C10" s="174"/>
      <c r="D10" s="174">
        <v>1300</v>
      </c>
      <c r="E10" s="174"/>
      <c r="F10" s="174"/>
      <c r="G10" s="175"/>
      <c r="H10" s="175"/>
      <c r="I10" s="176"/>
    </row>
    <row r="11" spans="1:9" s="1" customFormat="1">
      <c r="A11" s="184">
        <v>66142</v>
      </c>
      <c r="B11" s="186"/>
      <c r="C11" s="174">
        <v>2000</v>
      </c>
      <c r="D11" s="174"/>
      <c r="E11" s="174"/>
      <c r="F11" s="174"/>
      <c r="G11" s="175"/>
      <c r="H11" s="175"/>
      <c r="I11" s="176"/>
    </row>
    <row r="12" spans="1:9" s="1" customFormat="1">
      <c r="A12" s="184">
        <v>66151</v>
      </c>
      <c r="B12" s="186"/>
      <c r="C12" s="174">
        <v>13800</v>
      </c>
      <c r="D12" s="174"/>
      <c r="E12" s="174"/>
      <c r="F12" s="174"/>
      <c r="G12" s="175"/>
      <c r="H12" s="175"/>
      <c r="I12" s="176"/>
    </row>
    <row r="13" spans="1:9" s="1" customFormat="1">
      <c r="A13" s="182">
        <v>66314</v>
      </c>
      <c r="B13" s="187"/>
      <c r="C13" s="174"/>
      <c r="D13" s="174"/>
      <c r="E13" s="174"/>
      <c r="F13" s="174">
        <v>3000</v>
      </c>
      <c r="G13" s="175"/>
      <c r="H13" s="175"/>
      <c r="I13" s="176"/>
    </row>
    <row r="14" spans="1:9" s="1" customFormat="1" ht="13.5" thickBot="1">
      <c r="A14" s="184">
        <v>67111</v>
      </c>
      <c r="B14" s="188">
        <v>534590</v>
      </c>
      <c r="C14" s="177"/>
      <c r="D14" s="177"/>
      <c r="E14" s="177"/>
      <c r="F14" s="177"/>
      <c r="G14" s="178"/>
      <c r="H14" s="178"/>
      <c r="I14" s="179"/>
    </row>
    <row r="15" spans="1:9" s="1" customFormat="1" ht="30" customHeight="1" thickBot="1">
      <c r="A15" s="11" t="s">
        <v>16</v>
      </c>
      <c r="B15" s="180">
        <f>SUM(B5:B14)</f>
        <v>5717640</v>
      </c>
      <c r="C15" s="180">
        <f t="shared" ref="C15:I15" si="0">SUM(C5:C14)</f>
        <v>16160</v>
      </c>
      <c r="D15" s="180">
        <f t="shared" si="0"/>
        <v>464550</v>
      </c>
      <c r="E15" s="180">
        <f t="shared" si="0"/>
        <v>1990000</v>
      </c>
      <c r="F15" s="180">
        <f t="shared" si="0"/>
        <v>3000</v>
      </c>
      <c r="G15" s="180">
        <f t="shared" si="0"/>
        <v>3000</v>
      </c>
      <c r="H15" s="180">
        <f t="shared" si="0"/>
        <v>0</v>
      </c>
      <c r="I15" s="181">
        <f t="shared" si="0"/>
        <v>0</v>
      </c>
    </row>
    <row r="16" spans="1:9" s="1" customFormat="1" ht="28.5" customHeight="1" thickBot="1">
      <c r="A16" s="11" t="s">
        <v>41</v>
      </c>
      <c r="B16" s="229">
        <f>B15+C15+D15+E15+F15+G15+I15</f>
        <v>8194350</v>
      </c>
      <c r="C16" s="230"/>
      <c r="D16" s="230"/>
      <c r="E16" s="230"/>
      <c r="F16" s="230"/>
      <c r="G16" s="230"/>
      <c r="H16" s="230"/>
      <c r="I16" s="231"/>
    </row>
    <row r="17" spans="1:9" ht="13.5" thickBot="1">
      <c r="A17" s="37"/>
      <c r="B17" s="37"/>
      <c r="C17" s="37"/>
      <c r="D17" s="4"/>
      <c r="E17" s="12"/>
      <c r="H17" s="7"/>
    </row>
    <row r="18" spans="1:9" ht="24" customHeight="1" thickBot="1">
      <c r="A18" s="34" t="s">
        <v>8</v>
      </c>
      <c r="B18" s="226" t="s">
        <v>297</v>
      </c>
      <c r="C18" s="227"/>
      <c r="D18" s="227"/>
      <c r="E18" s="227"/>
      <c r="F18" s="227"/>
      <c r="G18" s="227"/>
      <c r="H18" s="227"/>
      <c r="I18" s="228"/>
    </row>
    <row r="19" spans="1:9" ht="90" thickBot="1">
      <c r="A19" s="35" t="s">
        <v>9</v>
      </c>
      <c r="B19" s="8" t="s">
        <v>10</v>
      </c>
      <c r="C19" s="9" t="s">
        <v>11</v>
      </c>
      <c r="D19" s="9" t="s">
        <v>12</v>
      </c>
      <c r="E19" s="9" t="s">
        <v>13</v>
      </c>
      <c r="F19" s="9" t="s">
        <v>14</v>
      </c>
      <c r="G19" s="9" t="s">
        <v>300</v>
      </c>
      <c r="H19" s="103" t="s">
        <v>15</v>
      </c>
      <c r="I19" s="10" t="s">
        <v>331</v>
      </c>
    </row>
    <row r="20" spans="1:9">
      <c r="A20" s="183">
        <v>63612</v>
      </c>
      <c r="B20" s="185">
        <v>5183050</v>
      </c>
      <c r="C20" s="170"/>
      <c r="D20" s="171"/>
      <c r="E20" s="171">
        <v>20000</v>
      </c>
      <c r="F20" s="171"/>
      <c r="G20" s="172"/>
      <c r="H20" s="172"/>
      <c r="I20" s="173"/>
    </row>
    <row r="21" spans="1:9">
      <c r="A21" s="184">
        <v>63613</v>
      </c>
      <c r="B21" s="186"/>
      <c r="C21" s="174"/>
      <c r="D21" s="174"/>
      <c r="E21" s="174">
        <v>8570000</v>
      </c>
      <c r="F21" s="174"/>
      <c r="G21" s="175"/>
      <c r="H21" s="175"/>
      <c r="I21" s="176"/>
    </row>
    <row r="22" spans="1:9">
      <c r="A22" s="184">
        <v>64132</v>
      </c>
      <c r="B22" s="186"/>
      <c r="C22" s="174">
        <v>360</v>
      </c>
      <c r="D22" s="174"/>
      <c r="E22" s="174"/>
      <c r="F22" s="174"/>
      <c r="G22" s="175"/>
      <c r="H22" s="175"/>
      <c r="I22" s="176"/>
    </row>
    <row r="23" spans="1:9">
      <c r="A23" s="184">
        <v>65264</v>
      </c>
      <c r="B23" s="186"/>
      <c r="C23" s="174"/>
      <c r="D23" s="174">
        <v>463250</v>
      </c>
      <c r="E23" s="174"/>
      <c r="F23" s="174"/>
      <c r="G23" s="175"/>
      <c r="H23" s="175"/>
      <c r="I23" s="176"/>
    </row>
    <row r="24" spans="1:9">
      <c r="A24" s="184">
        <v>65267</v>
      </c>
      <c r="B24" s="186"/>
      <c r="C24" s="174"/>
      <c r="D24" s="174"/>
      <c r="E24" s="174"/>
      <c r="F24" s="174"/>
      <c r="G24" s="175">
        <v>3000</v>
      </c>
      <c r="H24" s="175"/>
      <c r="I24" s="176"/>
    </row>
    <row r="25" spans="1:9">
      <c r="A25" s="184">
        <v>65269</v>
      </c>
      <c r="B25" s="186"/>
      <c r="C25" s="174"/>
      <c r="D25" s="174">
        <v>1300</v>
      </c>
      <c r="E25" s="174"/>
      <c r="F25" s="174"/>
      <c r="G25" s="175"/>
      <c r="H25" s="175"/>
      <c r="I25" s="176"/>
    </row>
    <row r="26" spans="1:9">
      <c r="A26" s="184">
        <v>66142</v>
      </c>
      <c r="B26" s="186"/>
      <c r="C26" s="174">
        <v>2000</v>
      </c>
      <c r="D26" s="174"/>
      <c r="E26" s="174"/>
      <c r="F26" s="174"/>
      <c r="G26" s="175"/>
      <c r="H26" s="175"/>
      <c r="I26" s="176"/>
    </row>
    <row r="27" spans="1:9">
      <c r="A27" s="184">
        <v>66151</v>
      </c>
      <c r="B27" s="186"/>
      <c r="C27" s="174">
        <v>13800</v>
      </c>
      <c r="D27" s="174"/>
      <c r="E27" s="174"/>
      <c r="F27" s="174"/>
      <c r="G27" s="175"/>
      <c r="H27" s="175"/>
      <c r="I27" s="176"/>
    </row>
    <row r="28" spans="1:9">
      <c r="A28" s="182">
        <v>66314</v>
      </c>
      <c r="B28" s="187"/>
      <c r="C28" s="174"/>
      <c r="D28" s="174"/>
      <c r="E28" s="174"/>
      <c r="F28" s="174">
        <v>3000</v>
      </c>
      <c r="G28" s="175"/>
      <c r="H28" s="175"/>
      <c r="I28" s="176"/>
    </row>
    <row r="29" spans="1:9" s="1" customFormat="1" ht="15.75" customHeight="1" thickBot="1">
      <c r="A29" s="184">
        <v>67111</v>
      </c>
      <c r="B29" s="188">
        <v>534590</v>
      </c>
      <c r="C29" s="177"/>
      <c r="D29" s="177"/>
      <c r="E29" s="177"/>
      <c r="F29" s="177"/>
      <c r="G29" s="178"/>
      <c r="H29" s="178"/>
      <c r="I29" s="179"/>
    </row>
    <row r="30" spans="1:9" s="1" customFormat="1" ht="30" customHeight="1" thickBot="1">
      <c r="A30" s="11" t="s">
        <v>16</v>
      </c>
      <c r="B30" s="180">
        <f>SUM(B19:B29)</f>
        <v>5717640</v>
      </c>
      <c r="C30" s="180">
        <f t="shared" ref="C30" si="1">SUM(C19:C28)</f>
        <v>16160</v>
      </c>
      <c r="D30" s="180">
        <f t="shared" ref="D30" si="2">SUM(D19:D28)</f>
        <v>464550</v>
      </c>
      <c r="E30" s="180">
        <f t="shared" ref="E30" si="3">SUM(E19:E28)</f>
        <v>8590000</v>
      </c>
      <c r="F30" s="180">
        <f t="shared" ref="F30" si="4">SUM(F19:F28)</f>
        <v>3000</v>
      </c>
      <c r="G30" s="180">
        <f t="shared" ref="G30" si="5">SUM(G19:G28)</f>
        <v>3000</v>
      </c>
      <c r="H30" s="180">
        <f t="shared" ref="H30" si="6">SUM(H19:H28)</f>
        <v>0</v>
      </c>
      <c r="I30" s="181">
        <f t="shared" ref="I30" si="7">SUM(I19:I28)</f>
        <v>0</v>
      </c>
    </row>
    <row r="31" spans="1:9" s="1" customFormat="1" ht="28.5" customHeight="1" thickBot="1">
      <c r="A31" s="11" t="s">
        <v>376</v>
      </c>
      <c r="B31" s="229">
        <f>B30+C30+D30+E30+F30+G30+I30</f>
        <v>14794350</v>
      </c>
      <c r="C31" s="230"/>
      <c r="D31" s="230"/>
      <c r="E31" s="230"/>
      <c r="F31" s="230"/>
      <c r="G31" s="230"/>
      <c r="H31" s="230"/>
      <c r="I31" s="231"/>
    </row>
    <row r="32" spans="1:9" ht="13.5" thickBot="1">
      <c r="D32" s="61"/>
      <c r="E32" s="62"/>
    </row>
    <row r="33" spans="1:9" ht="26.25" thickBot="1">
      <c r="A33" s="34" t="s">
        <v>8</v>
      </c>
      <c r="B33" s="226" t="s">
        <v>342</v>
      </c>
      <c r="C33" s="227"/>
      <c r="D33" s="227"/>
      <c r="E33" s="227"/>
      <c r="F33" s="227"/>
      <c r="G33" s="227"/>
      <c r="H33" s="227"/>
      <c r="I33" s="228"/>
    </row>
    <row r="34" spans="1:9" ht="90" thickBot="1">
      <c r="A34" s="35" t="s">
        <v>9</v>
      </c>
      <c r="B34" s="8" t="s">
        <v>10</v>
      </c>
      <c r="C34" s="9" t="s">
        <v>11</v>
      </c>
      <c r="D34" s="9" t="s">
        <v>12</v>
      </c>
      <c r="E34" s="9" t="s">
        <v>13</v>
      </c>
      <c r="F34" s="9" t="s">
        <v>14</v>
      </c>
      <c r="G34" s="9" t="s">
        <v>300</v>
      </c>
      <c r="H34" s="103" t="s">
        <v>15</v>
      </c>
      <c r="I34" s="10" t="s">
        <v>331</v>
      </c>
    </row>
    <row r="35" spans="1:9">
      <c r="A35" s="183">
        <v>63612</v>
      </c>
      <c r="B35" s="185">
        <v>5183050</v>
      </c>
      <c r="C35" s="170"/>
      <c r="D35" s="171"/>
      <c r="E35" s="171">
        <v>20000</v>
      </c>
      <c r="F35" s="171"/>
      <c r="G35" s="172"/>
      <c r="H35" s="172"/>
      <c r="I35" s="173"/>
    </row>
    <row r="36" spans="1:9">
      <c r="A36" s="184">
        <v>63613</v>
      </c>
      <c r="B36" s="186"/>
      <c r="C36" s="174"/>
      <c r="D36" s="174"/>
      <c r="E36" s="174">
        <v>270000</v>
      </c>
      <c r="F36" s="174"/>
      <c r="G36" s="175"/>
      <c r="H36" s="175"/>
      <c r="I36" s="176"/>
    </row>
    <row r="37" spans="1:9">
      <c r="A37" s="184">
        <v>64132</v>
      </c>
      <c r="B37" s="186"/>
      <c r="C37" s="174">
        <v>360</v>
      </c>
      <c r="D37" s="174"/>
      <c r="E37" s="174"/>
      <c r="F37" s="174"/>
      <c r="G37" s="175"/>
      <c r="H37" s="175"/>
      <c r="I37" s="176"/>
    </row>
    <row r="38" spans="1:9">
      <c r="A38" s="184">
        <v>65264</v>
      </c>
      <c r="B38" s="186"/>
      <c r="C38" s="174"/>
      <c r="D38" s="174">
        <v>463250</v>
      </c>
      <c r="E38" s="174"/>
      <c r="F38" s="174"/>
      <c r="G38" s="175"/>
      <c r="H38" s="175"/>
      <c r="I38" s="176"/>
    </row>
    <row r="39" spans="1:9">
      <c r="A39" s="184">
        <v>65267</v>
      </c>
      <c r="B39" s="186"/>
      <c r="C39" s="174"/>
      <c r="D39" s="174"/>
      <c r="E39" s="174"/>
      <c r="F39" s="174"/>
      <c r="G39" s="175">
        <v>3000</v>
      </c>
      <c r="H39" s="175"/>
      <c r="I39" s="176"/>
    </row>
    <row r="40" spans="1:9" ht="13.5" customHeight="1">
      <c r="A40" s="184">
        <v>65269</v>
      </c>
      <c r="B40" s="186"/>
      <c r="C40" s="174"/>
      <c r="D40" s="174">
        <v>1300</v>
      </c>
      <c r="E40" s="174"/>
      <c r="F40" s="174"/>
      <c r="G40" s="175"/>
      <c r="H40" s="175"/>
      <c r="I40" s="176"/>
    </row>
    <row r="41" spans="1:9" ht="13.5" customHeight="1">
      <c r="A41" s="184">
        <v>66142</v>
      </c>
      <c r="B41" s="186"/>
      <c r="C41" s="174">
        <v>2000</v>
      </c>
      <c r="D41" s="174"/>
      <c r="E41" s="174"/>
      <c r="F41" s="174"/>
      <c r="G41" s="175"/>
      <c r="H41" s="175"/>
      <c r="I41" s="176"/>
    </row>
    <row r="42" spans="1:9" ht="13.5" customHeight="1">
      <c r="A42" s="184">
        <v>66151</v>
      </c>
      <c r="B42" s="186"/>
      <c r="C42" s="174">
        <v>13800</v>
      </c>
      <c r="D42" s="174"/>
      <c r="E42" s="174"/>
      <c r="F42" s="174"/>
      <c r="G42" s="175"/>
      <c r="H42" s="175"/>
      <c r="I42" s="176"/>
    </row>
    <row r="43" spans="1:9">
      <c r="A43" s="182">
        <v>66314</v>
      </c>
      <c r="B43" s="187"/>
      <c r="C43" s="174"/>
      <c r="D43" s="174"/>
      <c r="E43" s="174"/>
      <c r="F43" s="174">
        <v>3000</v>
      </c>
      <c r="G43" s="175"/>
      <c r="H43" s="175"/>
      <c r="I43" s="176"/>
    </row>
    <row r="44" spans="1:9" s="1" customFormat="1" ht="20.25" customHeight="1" thickBot="1">
      <c r="A44" s="184">
        <v>67111</v>
      </c>
      <c r="B44" s="188">
        <v>534590</v>
      </c>
      <c r="C44" s="177"/>
      <c r="D44" s="177"/>
      <c r="E44" s="177"/>
      <c r="F44" s="177"/>
      <c r="G44" s="178"/>
      <c r="H44" s="178"/>
      <c r="I44" s="179"/>
    </row>
    <row r="45" spans="1:9" s="1" customFormat="1" ht="28.5" customHeight="1" thickBot="1">
      <c r="A45" s="11" t="s">
        <v>16</v>
      </c>
      <c r="B45" s="180">
        <f>SUM(B35:B44)</f>
        <v>5717640</v>
      </c>
      <c r="C45" s="180">
        <f t="shared" ref="C45" si="8">SUM(C35:C44)</f>
        <v>16160</v>
      </c>
      <c r="D45" s="180">
        <f t="shared" ref="D45" si="9">SUM(D35:D44)</f>
        <v>464550</v>
      </c>
      <c r="E45" s="180">
        <f t="shared" ref="E45" si="10">SUM(E35:E44)</f>
        <v>290000</v>
      </c>
      <c r="F45" s="180">
        <f t="shared" ref="F45" si="11">SUM(F35:F44)</f>
        <v>3000</v>
      </c>
      <c r="G45" s="180">
        <f t="shared" ref="G45" si="12">SUM(G35:G44)</f>
        <v>3000</v>
      </c>
      <c r="H45" s="180">
        <f t="shared" ref="H45" si="13">SUM(H35:H44)</f>
        <v>0</v>
      </c>
      <c r="I45" s="181">
        <f t="shared" ref="I45" si="14">SUM(I35:I44)</f>
        <v>0</v>
      </c>
    </row>
    <row r="46" spans="1:9" ht="32.25" customHeight="1" thickBot="1">
      <c r="A46" s="11" t="s">
        <v>376</v>
      </c>
      <c r="B46" s="229">
        <f>B45+C45+D45+E45+F45+G45+I45</f>
        <v>6494350</v>
      </c>
      <c r="C46" s="230"/>
      <c r="D46" s="230"/>
      <c r="E46" s="230"/>
      <c r="F46" s="230"/>
      <c r="G46" s="230"/>
      <c r="H46" s="230"/>
      <c r="I46" s="231"/>
    </row>
    <row r="47" spans="1:9" ht="13.5" customHeight="1">
      <c r="C47" s="14"/>
      <c r="D47" s="64"/>
      <c r="E47" s="65"/>
    </row>
    <row r="48" spans="1:9" ht="13.5" customHeight="1">
      <c r="D48" s="66"/>
      <c r="E48" s="67"/>
    </row>
    <row r="49" spans="2:5" ht="13.5" customHeight="1">
      <c r="D49" s="68"/>
      <c r="E49" s="69"/>
    </row>
    <row r="50" spans="2:5" ht="13.5" customHeight="1">
      <c r="D50" s="61"/>
      <c r="E50" s="62"/>
    </row>
    <row r="51" spans="2:5" ht="28.5" customHeight="1">
      <c r="C51" s="14"/>
      <c r="D51" s="61"/>
      <c r="E51" s="70"/>
    </row>
    <row r="52" spans="2:5" ht="13.5" customHeight="1">
      <c r="C52" s="14"/>
      <c r="D52" s="61"/>
      <c r="E52" s="65"/>
    </row>
    <row r="53" spans="2:5" ht="13.5" customHeight="1">
      <c r="D53" s="61"/>
      <c r="E53" s="62"/>
    </row>
    <row r="54" spans="2:5" ht="13.5" customHeight="1">
      <c r="D54" s="61"/>
      <c r="E54" s="69"/>
    </row>
    <row r="55" spans="2:5" ht="13.5" customHeight="1">
      <c r="D55" s="61"/>
      <c r="E55" s="62"/>
    </row>
    <row r="56" spans="2:5" ht="22.5" customHeight="1">
      <c r="D56" s="61"/>
      <c r="E56" s="71"/>
    </row>
    <row r="57" spans="2:5" ht="13.5" customHeight="1">
      <c r="D57" s="66"/>
      <c r="E57" s="67"/>
    </row>
    <row r="58" spans="2:5" ht="13.5" customHeight="1">
      <c r="B58" s="14"/>
      <c r="D58" s="66"/>
      <c r="E58" s="72"/>
    </row>
    <row r="59" spans="2:5" ht="13.5" customHeight="1">
      <c r="C59" s="14"/>
      <c r="D59" s="66"/>
      <c r="E59" s="73"/>
    </row>
    <row r="60" spans="2:5" ht="13.5" customHeight="1">
      <c r="C60" s="14"/>
      <c r="D60" s="68"/>
      <c r="E60" s="65"/>
    </row>
    <row r="61" spans="2:5" ht="13.5" customHeight="1">
      <c r="D61" s="61"/>
      <c r="E61" s="62"/>
    </row>
    <row r="62" spans="2:5" ht="13.5" customHeight="1">
      <c r="B62" s="14"/>
      <c r="D62" s="61"/>
      <c r="E62" s="63"/>
    </row>
    <row r="63" spans="2:5" ht="13.5" customHeight="1">
      <c r="C63" s="14"/>
      <c r="D63" s="61"/>
      <c r="E63" s="72"/>
    </row>
    <row r="64" spans="2:5" ht="13.5" customHeight="1">
      <c r="C64" s="14"/>
      <c r="D64" s="68"/>
      <c r="E64" s="65"/>
    </row>
    <row r="65" spans="1:5" ht="13.5" customHeight="1">
      <c r="D65" s="66"/>
      <c r="E65" s="62"/>
    </row>
    <row r="66" spans="1:5" ht="13.5" customHeight="1">
      <c r="C66" s="14"/>
      <c r="D66" s="66"/>
      <c r="E66" s="72"/>
    </row>
    <row r="67" spans="1:5" ht="22.5" customHeight="1">
      <c r="D67" s="68"/>
      <c r="E67" s="71"/>
    </row>
    <row r="68" spans="1:5" ht="13.5" customHeight="1">
      <c r="D68" s="61"/>
      <c r="E68" s="62"/>
    </row>
    <row r="69" spans="1:5" ht="13.5" customHeight="1">
      <c r="D69" s="68"/>
      <c r="E69" s="65"/>
    </row>
    <row r="70" spans="1:5" ht="13.5" customHeight="1">
      <c r="D70" s="61"/>
      <c r="E70" s="62"/>
    </row>
    <row r="71" spans="1:5" ht="13.5" customHeight="1">
      <c r="D71" s="61"/>
      <c r="E71" s="62"/>
    </row>
    <row r="72" spans="1:5" ht="13.5" customHeight="1">
      <c r="A72" s="14"/>
      <c r="D72" s="74"/>
      <c r="E72" s="72"/>
    </row>
    <row r="73" spans="1:5" ht="13.5" customHeight="1">
      <c r="B73" s="14"/>
      <c r="C73" s="14"/>
      <c r="D73" s="75"/>
      <c r="E73" s="72"/>
    </row>
    <row r="74" spans="1:5" ht="13.5" customHeight="1">
      <c r="B74" s="14"/>
      <c r="C74" s="14"/>
      <c r="D74" s="75"/>
      <c r="E74" s="63"/>
    </row>
    <row r="75" spans="1:5" ht="13.5" customHeight="1">
      <c r="B75" s="14"/>
      <c r="C75" s="14"/>
      <c r="D75" s="68"/>
      <c r="E75" s="69"/>
    </row>
    <row r="76" spans="1:5">
      <c r="D76" s="61"/>
      <c r="E76" s="62"/>
    </row>
    <row r="77" spans="1:5">
      <c r="B77" s="14"/>
      <c r="D77" s="61"/>
      <c r="E77" s="72"/>
    </row>
    <row r="78" spans="1:5">
      <c r="C78" s="14"/>
      <c r="D78" s="61"/>
      <c r="E78" s="63"/>
    </row>
    <row r="79" spans="1:5">
      <c r="C79" s="14"/>
      <c r="D79" s="68"/>
      <c r="E79" s="65"/>
    </row>
    <row r="80" spans="1:5">
      <c r="D80" s="61"/>
      <c r="E80" s="62"/>
    </row>
    <row r="81" spans="1:5">
      <c r="D81" s="61"/>
      <c r="E81" s="62"/>
    </row>
    <row r="82" spans="1:5">
      <c r="D82" s="15"/>
      <c r="E82" s="16"/>
    </row>
    <row r="83" spans="1:5">
      <c r="D83" s="61"/>
      <c r="E83" s="62"/>
    </row>
    <row r="84" spans="1:5">
      <c r="D84" s="61"/>
      <c r="E84" s="62"/>
    </row>
    <row r="85" spans="1:5">
      <c r="D85" s="61"/>
      <c r="E85" s="62"/>
    </row>
    <row r="86" spans="1:5">
      <c r="D86" s="68"/>
      <c r="E86" s="65"/>
    </row>
    <row r="87" spans="1:5">
      <c r="D87" s="61"/>
      <c r="E87" s="62"/>
    </row>
    <row r="88" spans="1:5">
      <c r="D88" s="68"/>
      <c r="E88" s="65"/>
    </row>
    <row r="89" spans="1:5">
      <c r="D89" s="61"/>
      <c r="E89" s="62"/>
    </row>
    <row r="90" spans="1:5">
      <c r="D90" s="61"/>
      <c r="E90" s="62"/>
    </row>
    <row r="91" spans="1:5">
      <c r="D91" s="61"/>
      <c r="E91" s="62"/>
    </row>
    <row r="92" spans="1:5">
      <c r="D92" s="61"/>
      <c r="E92" s="62"/>
    </row>
    <row r="93" spans="1:5" ht="28.5" customHeight="1">
      <c r="A93" s="76"/>
      <c r="B93" s="76"/>
      <c r="C93" s="76"/>
      <c r="D93" s="77"/>
      <c r="E93" s="17"/>
    </row>
    <row r="94" spans="1:5">
      <c r="C94" s="14"/>
      <c r="D94" s="61"/>
      <c r="E94" s="63"/>
    </row>
    <row r="95" spans="1:5">
      <c r="D95" s="18"/>
      <c r="E95" s="19"/>
    </row>
    <row r="96" spans="1:5">
      <c r="D96" s="61"/>
      <c r="E96" s="62"/>
    </row>
    <row r="97" spans="3:5">
      <c r="D97" s="15"/>
      <c r="E97" s="16"/>
    </row>
    <row r="98" spans="3:5">
      <c r="D98" s="15"/>
      <c r="E98" s="16"/>
    </row>
    <row r="99" spans="3:5">
      <c r="D99" s="61"/>
      <c r="E99" s="62"/>
    </row>
    <row r="100" spans="3:5">
      <c r="D100" s="68"/>
      <c r="E100" s="65"/>
    </row>
    <row r="101" spans="3:5">
      <c r="D101" s="61"/>
      <c r="E101" s="62"/>
    </row>
    <row r="102" spans="3:5">
      <c r="D102" s="61"/>
      <c r="E102" s="62"/>
    </row>
    <row r="103" spans="3:5">
      <c r="D103" s="68"/>
      <c r="E103" s="65"/>
    </row>
    <row r="104" spans="3:5">
      <c r="D104" s="61"/>
      <c r="E104" s="62"/>
    </row>
    <row r="105" spans="3:5">
      <c r="D105" s="15"/>
      <c r="E105" s="16"/>
    </row>
    <row r="106" spans="3:5">
      <c r="D106" s="68"/>
      <c r="E106" s="19"/>
    </row>
    <row r="107" spans="3:5">
      <c r="D107" s="66"/>
      <c r="E107" s="16"/>
    </row>
    <row r="108" spans="3:5">
      <c r="D108" s="68"/>
      <c r="E108" s="65"/>
    </row>
    <row r="109" spans="3:5">
      <c r="D109" s="61"/>
      <c r="E109" s="62"/>
    </row>
    <row r="110" spans="3:5">
      <c r="C110" s="14"/>
      <c r="D110" s="61"/>
      <c r="E110" s="63"/>
    </row>
    <row r="111" spans="3:5">
      <c r="D111" s="66"/>
      <c r="E111" s="65"/>
    </row>
    <row r="112" spans="3:5">
      <c r="D112" s="66"/>
      <c r="E112" s="16"/>
    </row>
    <row r="113" spans="2:5">
      <c r="C113" s="14"/>
      <c r="D113" s="66"/>
      <c r="E113" s="20"/>
    </row>
    <row r="114" spans="2:5">
      <c r="C114" s="14"/>
      <c r="D114" s="68"/>
      <c r="E114" s="69"/>
    </row>
    <row r="115" spans="2:5">
      <c r="D115" s="61"/>
      <c r="E115" s="62"/>
    </row>
    <row r="116" spans="2:5">
      <c r="D116" s="18"/>
      <c r="E116" s="21"/>
    </row>
    <row r="117" spans="2:5" ht="11.25" customHeight="1">
      <c r="D117" s="15"/>
      <c r="E117" s="16"/>
    </row>
    <row r="118" spans="2:5" ht="24" customHeight="1">
      <c r="B118" s="14"/>
      <c r="D118" s="15"/>
      <c r="E118" s="22"/>
    </row>
    <row r="119" spans="2:5" ht="15" customHeight="1">
      <c r="C119" s="14"/>
      <c r="D119" s="15"/>
      <c r="E119" s="22"/>
    </row>
    <row r="120" spans="2:5" ht="11.25" customHeight="1">
      <c r="D120" s="18"/>
      <c r="E120" s="19"/>
    </row>
    <row r="121" spans="2:5">
      <c r="D121" s="15"/>
      <c r="E121" s="16"/>
    </row>
    <row r="122" spans="2:5" ht="13.5" customHeight="1">
      <c r="B122" s="14"/>
      <c r="D122" s="15"/>
      <c r="E122" s="23"/>
    </row>
    <row r="123" spans="2:5" ht="12.75" customHeight="1">
      <c r="C123" s="14"/>
      <c r="D123" s="15"/>
      <c r="E123" s="63"/>
    </row>
    <row r="124" spans="2:5" ht="12.75" customHeight="1">
      <c r="C124" s="14"/>
      <c r="D124" s="68"/>
      <c r="E124" s="69"/>
    </row>
    <row r="125" spans="2:5">
      <c r="D125" s="61"/>
      <c r="E125" s="62"/>
    </row>
    <row r="126" spans="2:5">
      <c r="C126" s="14"/>
      <c r="D126" s="61"/>
      <c r="E126" s="20"/>
    </row>
    <row r="127" spans="2:5">
      <c r="D127" s="18"/>
      <c r="E127" s="19"/>
    </row>
    <row r="128" spans="2:5">
      <c r="D128" s="15"/>
      <c r="E128" s="16"/>
    </row>
    <row r="129" spans="1:5">
      <c r="D129" s="61"/>
      <c r="E129" s="62"/>
    </row>
    <row r="130" spans="1:5" ht="19.5" customHeight="1">
      <c r="A130" s="72"/>
      <c r="B130" s="37"/>
      <c r="C130" s="37"/>
      <c r="D130" s="37"/>
      <c r="E130" s="72"/>
    </row>
    <row r="131" spans="1:5" ht="15" customHeight="1">
      <c r="A131" s="14"/>
      <c r="D131" s="74"/>
      <c r="E131" s="72"/>
    </row>
    <row r="132" spans="1:5">
      <c r="A132" s="14"/>
      <c r="B132" s="14"/>
      <c r="D132" s="74"/>
      <c r="E132" s="63"/>
    </row>
    <row r="133" spans="1:5">
      <c r="C133" s="14"/>
      <c r="D133" s="61"/>
      <c r="E133" s="72"/>
    </row>
    <row r="134" spans="1:5">
      <c r="D134" s="64"/>
      <c r="E134" s="65"/>
    </row>
    <row r="135" spans="1:5">
      <c r="B135" s="14"/>
      <c r="D135" s="61"/>
      <c r="E135" s="63"/>
    </row>
    <row r="136" spans="1:5">
      <c r="C136" s="14"/>
      <c r="D136" s="61"/>
      <c r="E136" s="63"/>
    </row>
    <row r="137" spans="1:5">
      <c r="D137" s="68"/>
      <c r="E137" s="69"/>
    </row>
    <row r="138" spans="1:5" ht="22.5" customHeight="1">
      <c r="C138" s="14"/>
      <c r="D138" s="61"/>
      <c r="E138" s="70"/>
    </row>
    <row r="139" spans="1:5">
      <c r="D139" s="61"/>
      <c r="E139" s="69"/>
    </row>
    <row r="140" spans="1:5">
      <c r="B140" s="14"/>
      <c r="D140" s="66"/>
      <c r="E140" s="72"/>
    </row>
    <row r="141" spans="1:5">
      <c r="C141" s="14"/>
      <c r="D141" s="66"/>
      <c r="E141" s="73"/>
    </row>
    <row r="142" spans="1:5">
      <c r="D142" s="68"/>
      <c r="E142" s="65"/>
    </row>
    <row r="143" spans="1:5" ht="13.5" customHeight="1">
      <c r="A143" s="14"/>
      <c r="D143" s="74"/>
      <c r="E143" s="72"/>
    </row>
    <row r="144" spans="1:5" ht="13.5" customHeight="1">
      <c r="B144" s="14"/>
      <c r="D144" s="61"/>
      <c r="E144" s="72"/>
    </row>
    <row r="145" spans="1:5" ht="13.5" customHeight="1">
      <c r="C145" s="14"/>
      <c r="D145" s="61"/>
      <c r="E145" s="63"/>
    </row>
    <row r="146" spans="1:5">
      <c r="C146" s="14"/>
      <c r="D146" s="68"/>
      <c r="E146" s="65"/>
    </row>
    <row r="147" spans="1:5">
      <c r="C147" s="14"/>
      <c r="D147" s="61"/>
      <c r="E147" s="63"/>
    </row>
    <row r="148" spans="1:5">
      <c r="D148" s="18"/>
      <c r="E148" s="19"/>
    </row>
    <row r="149" spans="1:5">
      <c r="C149" s="14"/>
      <c r="D149" s="66"/>
      <c r="E149" s="20"/>
    </row>
    <row r="150" spans="1:5">
      <c r="C150" s="14"/>
      <c r="D150" s="68"/>
      <c r="E150" s="69"/>
    </row>
    <row r="151" spans="1:5">
      <c r="D151" s="18"/>
      <c r="E151" s="24"/>
    </row>
    <row r="152" spans="1:5">
      <c r="B152" s="14"/>
      <c r="D152" s="15"/>
      <c r="E152" s="23"/>
    </row>
    <row r="153" spans="1:5">
      <c r="C153" s="14"/>
      <c r="D153" s="15"/>
      <c r="E153" s="63"/>
    </row>
    <row r="154" spans="1:5">
      <c r="C154" s="14"/>
      <c r="D154" s="68"/>
      <c r="E154" s="69"/>
    </row>
    <row r="155" spans="1:5">
      <c r="C155" s="14"/>
      <c r="D155" s="68"/>
      <c r="E155" s="69"/>
    </row>
    <row r="156" spans="1:5">
      <c r="D156" s="61"/>
      <c r="E156" s="62"/>
    </row>
    <row r="157" spans="1:5" ht="18" customHeight="1">
      <c r="A157" s="223"/>
      <c r="B157" s="224"/>
      <c r="C157" s="224"/>
      <c r="D157" s="224"/>
      <c r="E157" s="224"/>
    </row>
    <row r="158" spans="1:5" ht="28.5" customHeight="1">
      <c r="A158" s="76"/>
      <c r="B158" s="76"/>
      <c r="C158" s="76"/>
      <c r="D158" s="77"/>
      <c r="E158" s="17"/>
    </row>
    <row r="160" spans="1:5">
      <c r="A160" s="14"/>
      <c r="B160" s="14"/>
      <c r="C160" s="14"/>
      <c r="D160" s="26"/>
      <c r="E160" s="3"/>
    </row>
    <row r="161" spans="1:5">
      <c r="A161" s="14"/>
      <c r="B161" s="14"/>
      <c r="C161" s="14"/>
      <c r="D161" s="26"/>
      <c r="E161" s="3"/>
    </row>
    <row r="162" spans="1:5" ht="17.25" customHeight="1">
      <c r="A162" s="14"/>
      <c r="B162" s="14"/>
      <c r="C162" s="14"/>
      <c r="D162" s="26"/>
      <c r="E162" s="3"/>
    </row>
    <row r="163" spans="1:5" ht="13.5" customHeight="1">
      <c r="A163" s="14"/>
      <c r="B163" s="14"/>
      <c r="C163" s="14"/>
      <c r="D163" s="26"/>
      <c r="E163" s="3"/>
    </row>
    <row r="164" spans="1:5">
      <c r="A164" s="14"/>
      <c r="B164" s="14"/>
      <c r="C164" s="14"/>
      <c r="D164" s="26"/>
      <c r="E164" s="3"/>
    </row>
    <row r="165" spans="1:5">
      <c r="A165" s="14"/>
      <c r="B165" s="14"/>
      <c r="C165" s="14"/>
    </row>
    <row r="166" spans="1:5">
      <c r="A166" s="14"/>
      <c r="B166" s="14"/>
      <c r="C166" s="14"/>
      <c r="D166" s="26"/>
      <c r="E166" s="3"/>
    </row>
    <row r="167" spans="1:5">
      <c r="A167" s="14"/>
      <c r="B167" s="14"/>
      <c r="C167" s="14"/>
      <c r="D167" s="26"/>
      <c r="E167" s="27"/>
    </row>
    <row r="168" spans="1:5">
      <c r="A168" s="14"/>
      <c r="B168" s="14"/>
      <c r="C168" s="14"/>
      <c r="D168" s="26"/>
      <c r="E168" s="3"/>
    </row>
    <row r="169" spans="1:5" ht="22.5" customHeight="1">
      <c r="A169" s="14"/>
      <c r="B169" s="14"/>
      <c r="C169" s="14"/>
      <c r="D169" s="26"/>
      <c r="E169" s="70"/>
    </row>
    <row r="170" spans="1:5" ht="22.5" customHeight="1">
      <c r="D170" s="68"/>
      <c r="E170" s="71"/>
    </row>
  </sheetData>
  <mergeCells count="8">
    <mergeCell ref="A157:E157"/>
    <mergeCell ref="A1:H1"/>
    <mergeCell ref="B3:I3"/>
    <mergeCell ref="B16:I16"/>
    <mergeCell ref="B18:I18"/>
    <mergeCell ref="B33:I33"/>
    <mergeCell ref="B31:I31"/>
    <mergeCell ref="B46:I4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2" firstPageNumber="2" orientation="landscape" useFirstPageNumber="1" r:id="rId1"/>
  <headerFooter alignWithMargins="0">
    <oddFooter>&amp;R&amp;P</oddFooter>
  </headerFooter>
  <rowBreaks count="3" manualBreakCount="3">
    <brk id="17" max="8" man="1"/>
    <brk id="91" max="9" man="1"/>
    <brk id="155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311"/>
  <sheetViews>
    <sheetView tabSelected="1" view="pageBreakPreview" zoomScale="60" zoomScaleNormal="100" workbookViewId="0">
      <pane xSplit="1" topLeftCell="B1" activePane="topRight" state="frozen"/>
      <selection pane="topRight" activeCell="D191" sqref="D191"/>
    </sheetView>
  </sheetViews>
  <sheetFormatPr defaultColWidth="11.42578125" defaultRowHeight="12.75"/>
  <cols>
    <col min="1" max="1" width="11.42578125" style="30" bestFit="1" customWidth="1"/>
    <col min="2" max="2" width="34.42578125" style="31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2" style="2" customWidth="1"/>
    <col min="8" max="8" width="11.7109375" style="2" customWidth="1"/>
    <col min="9" max="9" width="10.85546875" style="2" customWidth="1"/>
    <col min="10" max="10" width="14.28515625" style="2" customWidth="1"/>
    <col min="11" max="11" width="10" style="2" bestFit="1" customWidth="1"/>
    <col min="12" max="12" width="15.28515625" style="2" customWidth="1"/>
    <col min="13" max="13" width="12.28515625" style="2" bestFit="1" customWidth="1"/>
    <col min="14" max="14" width="14.140625" style="131" customWidth="1"/>
    <col min="15" max="15" width="15.140625" style="131" customWidth="1"/>
    <col min="16" max="16" width="11.7109375" style="131" bestFit="1" customWidth="1"/>
    <col min="17" max="17" width="12" style="2" customWidth="1"/>
    <col min="18" max="20" width="11.42578125" style="131"/>
    <col min="21" max="21" width="15" style="131" customWidth="1"/>
    <col min="22" max="24" width="11.42578125" style="131"/>
    <col min="25" max="25" width="11.7109375" style="131" bestFit="1" customWidth="1"/>
    <col min="26" max="26" width="11.7109375" style="2" customWidth="1"/>
    <col min="27" max="256" width="11.42578125" style="131"/>
    <col min="257" max="257" width="11.42578125" style="131" bestFit="1" customWidth="1"/>
    <col min="258" max="258" width="34.42578125" style="131" customWidth="1"/>
    <col min="259" max="259" width="14.28515625" style="131" customWidth="1"/>
    <col min="260" max="260" width="15.7109375" style="131" customWidth="1"/>
    <col min="261" max="261" width="12.42578125" style="131" bestFit="1" customWidth="1"/>
    <col min="262" max="262" width="14.140625" style="131" bestFit="1" customWidth="1"/>
    <col min="263" max="263" width="12" style="131" customWidth="1"/>
    <col min="264" max="265" width="10.85546875" style="131" customWidth="1"/>
    <col min="266" max="266" width="14.28515625" style="131" customWidth="1"/>
    <col min="267" max="267" width="10" style="131" bestFit="1" customWidth="1"/>
    <col min="268" max="269" width="12.28515625" style="131" bestFit="1" customWidth="1"/>
    <col min="270" max="270" width="14.140625" style="131" customWidth="1"/>
    <col min="271" max="271" width="15.140625" style="131" customWidth="1"/>
    <col min="272" max="272" width="11.42578125" style="131"/>
    <col min="273" max="273" width="10.85546875" style="131" customWidth="1"/>
    <col min="274" max="276" width="11.42578125" style="131"/>
    <col min="277" max="277" width="13.85546875" style="131" customWidth="1"/>
    <col min="278" max="281" width="11.42578125" style="131"/>
    <col min="282" max="282" width="10.85546875" style="131" customWidth="1"/>
    <col min="283" max="512" width="11.42578125" style="131"/>
    <col min="513" max="513" width="11.42578125" style="131" bestFit="1" customWidth="1"/>
    <col min="514" max="514" width="34.42578125" style="131" customWidth="1"/>
    <col min="515" max="515" width="14.28515625" style="131" customWidth="1"/>
    <col min="516" max="516" width="15.7109375" style="131" customWidth="1"/>
    <col min="517" max="517" width="12.42578125" style="131" bestFit="1" customWidth="1"/>
    <col min="518" max="518" width="14.140625" style="131" bestFit="1" customWidth="1"/>
    <col min="519" max="519" width="12" style="131" customWidth="1"/>
    <col min="520" max="521" width="10.85546875" style="131" customWidth="1"/>
    <col min="522" max="522" width="14.28515625" style="131" customWidth="1"/>
    <col min="523" max="523" width="10" style="131" bestFit="1" customWidth="1"/>
    <col min="524" max="525" width="12.28515625" style="131" bestFit="1" customWidth="1"/>
    <col min="526" max="526" width="14.140625" style="131" customWidth="1"/>
    <col min="527" max="527" width="15.140625" style="131" customWidth="1"/>
    <col min="528" max="528" width="11.42578125" style="131"/>
    <col min="529" max="529" width="10.85546875" style="131" customWidth="1"/>
    <col min="530" max="532" width="11.42578125" style="131"/>
    <col min="533" max="533" width="13.85546875" style="131" customWidth="1"/>
    <col min="534" max="537" width="11.42578125" style="131"/>
    <col min="538" max="538" width="10.85546875" style="131" customWidth="1"/>
    <col min="539" max="768" width="11.42578125" style="131"/>
    <col min="769" max="769" width="11.42578125" style="131" bestFit="1" customWidth="1"/>
    <col min="770" max="770" width="34.42578125" style="131" customWidth="1"/>
    <col min="771" max="771" width="14.28515625" style="131" customWidth="1"/>
    <col min="772" max="772" width="15.7109375" style="131" customWidth="1"/>
    <col min="773" max="773" width="12.42578125" style="131" bestFit="1" customWidth="1"/>
    <col min="774" max="774" width="14.140625" style="131" bestFit="1" customWidth="1"/>
    <col min="775" max="775" width="12" style="131" customWidth="1"/>
    <col min="776" max="777" width="10.85546875" style="131" customWidth="1"/>
    <col min="778" max="778" width="14.28515625" style="131" customWidth="1"/>
    <col min="779" max="779" width="10" style="131" bestFit="1" customWidth="1"/>
    <col min="780" max="781" width="12.28515625" style="131" bestFit="1" customWidth="1"/>
    <col min="782" max="782" width="14.140625" style="131" customWidth="1"/>
    <col min="783" max="783" width="15.140625" style="131" customWidth="1"/>
    <col min="784" max="784" width="11.42578125" style="131"/>
    <col min="785" max="785" width="10.85546875" style="131" customWidth="1"/>
    <col min="786" max="788" width="11.42578125" style="131"/>
    <col min="789" max="789" width="13.85546875" style="131" customWidth="1"/>
    <col min="790" max="793" width="11.42578125" style="131"/>
    <col min="794" max="794" width="10.85546875" style="131" customWidth="1"/>
    <col min="795" max="1024" width="11.42578125" style="131"/>
    <col min="1025" max="1025" width="11.42578125" style="131" bestFit="1" customWidth="1"/>
    <col min="1026" max="1026" width="34.42578125" style="131" customWidth="1"/>
    <col min="1027" max="1027" width="14.28515625" style="131" customWidth="1"/>
    <col min="1028" max="1028" width="15.7109375" style="131" customWidth="1"/>
    <col min="1029" max="1029" width="12.42578125" style="131" bestFit="1" customWidth="1"/>
    <col min="1030" max="1030" width="14.140625" style="131" bestFit="1" customWidth="1"/>
    <col min="1031" max="1031" width="12" style="131" customWidth="1"/>
    <col min="1032" max="1033" width="10.85546875" style="131" customWidth="1"/>
    <col min="1034" max="1034" width="14.28515625" style="131" customWidth="1"/>
    <col min="1035" max="1035" width="10" style="131" bestFit="1" customWidth="1"/>
    <col min="1036" max="1037" width="12.28515625" style="131" bestFit="1" customWidth="1"/>
    <col min="1038" max="1038" width="14.140625" style="131" customWidth="1"/>
    <col min="1039" max="1039" width="15.140625" style="131" customWidth="1"/>
    <col min="1040" max="1040" width="11.42578125" style="131"/>
    <col min="1041" max="1041" width="10.85546875" style="131" customWidth="1"/>
    <col min="1042" max="1044" width="11.42578125" style="131"/>
    <col min="1045" max="1045" width="13.85546875" style="131" customWidth="1"/>
    <col min="1046" max="1049" width="11.42578125" style="131"/>
    <col min="1050" max="1050" width="10.85546875" style="131" customWidth="1"/>
    <col min="1051" max="1280" width="11.42578125" style="131"/>
    <col min="1281" max="1281" width="11.42578125" style="131" bestFit="1" customWidth="1"/>
    <col min="1282" max="1282" width="34.42578125" style="131" customWidth="1"/>
    <col min="1283" max="1283" width="14.28515625" style="131" customWidth="1"/>
    <col min="1284" max="1284" width="15.7109375" style="131" customWidth="1"/>
    <col min="1285" max="1285" width="12.42578125" style="131" bestFit="1" customWidth="1"/>
    <col min="1286" max="1286" width="14.140625" style="131" bestFit="1" customWidth="1"/>
    <col min="1287" max="1287" width="12" style="131" customWidth="1"/>
    <col min="1288" max="1289" width="10.85546875" style="131" customWidth="1"/>
    <col min="1290" max="1290" width="14.28515625" style="131" customWidth="1"/>
    <col min="1291" max="1291" width="10" style="131" bestFit="1" customWidth="1"/>
    <col min="1292" max="1293" width="12.28515625" style="131" bestFit="1" customWidth="1"/>
    <col min="1294" max="1294" width="14.140625" style="131" customWidth="1"/>
    <col min="1295" max="1295" width="15.140625" style="131" customWidth="1"/>
    <col min="1296" max="1296" width="11.42578125" style="131"/>
    <col min="1297" max="1297" width="10.85546875" style="131" customWidth="1"/>
    <col min="1298" max="1300" width="11.42578125" style="131"/>
    <col min="1301" max="1301" width="13.85546875" style="131" customWidth="1"/>
    <col min="1302" max="1305" width="11.42578125" style="131"/>
    <col min="1306" max="1306" width="10.85546875" style="131" customWidth="1"/>
    <col min="1307" max="1536" width="11.42578125" style="131"/>
    <col min="1537" max="1537" width="11.42578125" style="131" bestFit="1" customWidth="1"/>
    <col min="1538" max="1538" width="34.42578125" style="131" customWidth="1"/>
    <col min="1539" max="1539" width="14.28515625" style="131" customWidth="1"/>
    <col min="1540" max="1540" width="15.7109375" style="131" customWidth="1"/>
    <col min="1541" max="1541" width="12.42578125" style="131" bestFit="1" customWidth="1"/>
    <col min="1542" max="1542" width="14.140625" style="131" bestFit="1" customWidth="1"/>
    <col min="1543" max="1543" width="12" style="131" customWidth="1"/>
    <col min="1544" max="1545" width="10.85546875" style="131" customWidth="1"/>
    <col min="1546" max="1546" width="14.28515625" style="131" customWidth="1"/>
    <col min="1547" max="1547" width="10" style="131" bestFit="1" customWidth="1"/>
    <col min="1548" max="1549" width="12.28515625" style="131" bestFit="1" customWidth="1"/>
    <col min="1550" max="1550" width="14.140625" style="131" customWidth="1"/>
    <col min="1551" max="1551" width="15.140625" style="131" customWidth="1"/>
    <col min="1552" max="1552" width="11.42578125" style="131"/>
    <col min="1553" max="1553" width="10.85546875" style="131" customWidth="1"/>
    <col min="1554" max="1556" width="11.42578125" style="131"/>
    <col min="1557" max="1557" width="13.85546875" style="131" customWidth="1"/>
    <col min="1558" max="1561" width="11.42578125" style="131"/>
    <col min="1562" max="1562" width="10.85546875" style="131" customWidth="1"/>
    <col min="1563" max="1792" width="11.42578125" style="131"/>
    <col min="1793" max="1793" width="11.42578125" style="131" bestFit="1" customWidth="1"/>
    <col min="1794" max="1794" width="34.42578125" style="131" customWidth="1"/>
    <col min="1795" max="1795" width="14.28515625" style="131" customWidth="1"/>
    <col min="1796" max="1796" width="15.7109375" style="131" customWidth="1"/>
    <col min="1797" max="1797" width="12.42578125" style="131" bestFit="1" customWidth="1"/>
    <col min="1798" max="1798" width="14.140625" style="131" bestFit="1" customWidth="1"/>
    <col min="1799" max="1799" width="12" style="131" customWidth="1"/>
    <col min="1800" max="1801" width="10.85546875" style="131" customWidth="1"/>
    <col min="1802" max="1802" width="14.28515625" style="131" customWidth="1"/>
    <col min="1803" max="1803" width="10" style="131" bestFit="1" customWidth="1"/>
    <col min="1804" max="1805" width="12.28515625" style="131" bestFit="1" customWidth="1"/>
    <col min="1806" max="1806" width="14.140625" style="131" customWidth="1"/>
    <col min="1807" max="1807" width="15.140625" style="131" customWidth="1"/>
    <col min="1808" max="1808" width="11.42578125" style="131"/>
    <col min="1809" max="1809" width="10.85546875" style="131" customWidth="1"/>
    <col min="1810" max="1812" width="11.42578125" style="131"/>
    <col min="1813" max="1813" width="13.85546875" style="131" customWidth="1"/>
    <col min="1814" max="1817" width="11.42578125" style="131"/>
    <col min="1818" max="1818" width="10.85546875" style="131" customWidth="1"/>
    <col min="1819" max="2048" width="11.42578125" style="131"/>
    <col min="2049" max="2049" width="11.42578125" style="131" bestFit="1" customWidth="1"/>
    <col min="2050" max="2050" width="34.42578125" style="131" customWidth="1"/>
    <col min="2051" max="2051" width="14.28515625" style="131" customWidth="1"/>
    <col min="2052" max="2052" width="15.7109375" style="131" customWidth="1"/>
    <col min="2053" max="2053" width="12.42578125" style="131" bestFit="1" customWidth="1"/>
    <col min="2054" max="2054" width="14.140625" style="131" bestFit="1" customWidth="1"/>
    <col min="2055" max="2055" width="12" style="131" customWidth="1"/>
    <col min="2056" max="2057" width="10.85546875" style="131" customWidth="1"/>
    <col min="2058" max="2058" width="14.28515625" style="131" customWidth="1"/>
    <col min="2059" max="2059" width="10" style="131" bestFit="1" customWidth="1"/>
    <col min="2060" max="2061" width="12.28515625" style="131" bestFit="1" customWidth="1"/>
    <col min="2062" max="2062" width="14.140625" style="131" customWidth="1"/>
    <col min="2063" max="2063" width="15.140625" style="131" customWidth="1"/>
    <col min="2064" max="2064" width="11.42578125" style="131"/>
    <col min="2065" max="2065" width="10.85546875" style="131" customWidth="1"/>
    <col min="2066" max="2068" width="11.42578125" style="131"/>
    <col min="2069" max="2069" width="13.85546875" style="131" customWidth="1"/>
    <col min="2070" max="2073" width="11.42578125" style="131"/>
    <col min="2074" max="2074" width="10.85546875" style="131" customWidth="1"/>
    <col min="2075" max="2304" width="11.42578125" style="131"/>
    <col min="2305" max="2305" width="11.42578125" style="131" bestFit="1" customWidth="1"/>
    <col min="2306" max="2306" width="34.42578125" style="131" customWidth="1"/>
    <col min="2307" max="2307" width="14.28515625" style="131" customWidth="1"/>
    <col min="2308" max="2308" width="15.7109375" style="131" customWidth="1"/>
    <col min="2309" max="2309" width="12.42578125" style="131" bestFit="1" customWidth="1"/>
    <col min="2310" max="2310" width="14.140625" style="131" bestFit="1" customWidth="1"/>
    <col min="2311" max="2311" width="12" style="131" customWidth="1"/>
    <col min="2312" max="2313" width="10.85546875" style="131" customWidth="1"/>
    <col min="2314" max="2314" width="14.28515625" style="131" customWidth="1"/>
    <col min="2315" max="2315" width="10" style="131" bestFit="1" customWidth="1"/>
    <col min="2316" max="2317" width="12.28515625" style="131" bestFit="1" customWidth="1"/>
    <col min="2318" max="2318" width="14.140625" style="131" customWidth="1"/>
    <col min="2319" max="2319" width="15.140625" style="131" customWidth="1"/>
    <col min="2320" max="2320" width="11.42578125" style="131"/>
    <col min="2321" max="2321" width="10.85546875" style="131" customWidth="1"/>
    <col min="2322" max="2324" width="11.42578125" style="131"/>
    <col min="2325" max="2325" width="13.85546875" style="131" customWidth="1"/>
    <col min="2326" max="2329" width="11.42578125" style="131"/>
    <col min="2330" max="2330" width="10.85546875" style="131" customWidth="1"/>
    <col min="2331" max="2560" width="11.42578125" style="131"/>
    <col min="2561" max="2561" width="11.42578125" style="131" bestFit="1" customWidth="1"/>
    <col min="2562" max="2562" width="34.42578125" style="131" customWidth="1"/>
    <col min="2563" max="2563" width="14.28515625" style="131" customWidth="1"/>
    <col min="2564" max="2564" width="15.7109375" style="131" customWidth="1"/>
    <col min="2565" max="2565" width="12.42578125" style="131" bestFit="1" customWidth="1"/>
    <col min="2566" max="2566" width="14.140625" style="131" bestFit="1" customWidth="1"/>
    <col min="2567" max="2567" width="12" style="131" customWidth="1"/>
    <col min="2568" max="2569" width="10.85546875" style="131" customWidth="1"/>
    <col min="2570" max="2570" width="14.28515625" style="131" customWidth="1"/>
    <col min="2571" max="2571" width="10" style="131" bestFit="1" customWidth="1"/>
    <col min="2572" max="2573" width="12.28515625" style="131" bestFit="1" customWidth="1"/>
    <col min="2574" max="2574" width="14.140625" style="131" customWidth="1"/>
    <col min="2575" max="2575" width="15.140625" style="131" customWidth="1"/>
    <col min="2576" max="2576" width="11.42578125" style="131"/>
    <col min="2577" max="2577" width="10.85546875" style="131" customWidth="1"/>
    <col min="2578" max="2580" width="11.42578125" style="131"/>
    <col min="2581" max="2581" width="13.85546875" style="131" customWidth="1"/>
    <col min="2582" max="2585" width="11.42578125" style="131"/>
    <col min="2586" max="2586" width="10.85546875" style="131" customWidth="1"/>
    <col min="2587" max="2816" width="11.42578125" style="131"/>
    <col min="2817" max="2817" width="11.42578125" style="131" bestFit="1" customWidth="1"/>
    <col min="2818" max="2818" width="34.42578125" style="131" customWidth="1"/>
    <col min="2819" max="2819" width="14.28515625" style="131" customWidth="1"/>
    <col min="2820" max="2820" width="15.7109375" style="131" customWidth="1"/>
    <col min="2821" max="2821" width="12.42578125" style="131" bestFit="1" customWidth="1"/>
    <col min="2822" max="2822" width="14.140625" style="131" bestFit="1" customWidth="1"/>
    <col min="2823" max="2823" width="12" style="131" customWidth="1"/>
    <col min="2824" max="2825" width="10.85546875" style="131" customWidth="1"/>
    <col min="2826" max="2826" width="14.28515625" style="131" customWidth="1"/>
    <col min="2827" max="2827" width="10" style="131" bestFit="1" customWidth="1"/>
    <col min="2828" max="2829" width="12.28515625" style="131" bestFit="1" customWidth="1"/>
    <col min="2830" max="2830" width="14.140625" style="131" customWidth="1"/>
    <col min="2831" max="2831" width="15.140625" style="131" customWidth="1"/>
    <col min="2832" max="2832" width="11.42578125" style="131"/>
    <col min="2833" max="2833" width="10.85546875" style="131" customWidth="1"/>
    <col min="2834" max="2836" width="11.42578125" style="131"/>
    <col min="2837" max="2837" width="13.85546875" style="131" customWidth="1"/>
    <col min="2838" max="2841" width="11.42578125" style="131"/>
    <col min="2842" max="2842" width="10.85546875" style="131" customWidth="1"/>
    <col min="2843" max="3072" width="11.42578125" style="131"/>
    <col min="3073" max="3073" width="11.42578125" style="131" bestFit="1" customWidth="1"/>
    <col min="3074" max="3074" width="34.42578125" style="131" customWidth="1"/>
    <col min="3075" max="3075" width="14.28515625" style="131" customWidth="1"/>
    <col min="3076" max="3076" width="15.7109375" style="131" customWidth="1"/>
    <col min="3077" max="3077" width="12.42578125" style="131" bestFit="1" customWidth="1"/>
    <col min="3078" max="3078" width="14.140625" style="131" bestFit="1" customWidth="1"/>
    <col min="3079" max="3079" width="12" style="131" customWidth="1"/>
    <col min="3080" max="3081" width="10.85546875" style="131" customWidth="1"/>
    <col min="3082" max="3082" width="14.28515625" style="131" customWidth="1"/>
    <col min="3083" max="3083" width="10" style="131" bestFit="1" customWidth="1"/>
    <col min="3084" max="3085" width="12.28515625" style="131" bestFit="1" customWidth="1"/>
    <col min="3086" max="3086" width="14.140625" style="131" customWidth="1"/>
    <col min="3087" max="3087" width="15.140625" style="131" customWidth="1"/>
    <col min="3088" max="3088" width="11.42578125" style="131"/>
    <col min="3089" max="3089" width="10.85546875" style="131" customWidth="1"/>
    <col min="3090" max="3092" width="11.42578125" style="131"/>
    <col min="3093" max="3093" width="13.85546875" style="131" customWidth="1"/>
    <col min="3094" max="3097" width="11.42578125" style="131"/>
    <col min="3098" max="3098" width="10.85546875" style="131" customWidth="1"/>
    <col min="3099" max="3328" width="11.42578125" style="131"/>
    <col min="3329" max="3329" width="11.42578125" style="131" bestFit="1" customWidth="1"/>
    <col min="3330" max="3330" width="34.42578125" style="131" customWidth="1"/>
    <col min="3331" max="3331" width="14.28515625" style="131" customWidth="1"/>
    <col min="3332" max="3332" width="15.7109375" style="131" customWidth="1"/>
    <col min="3333" max="3333" width="12.42578125" style="131" bestFit="1" customWidth="1"/>
    <col min="3334" max="3334" width="14.140625" style="131" bestFit="1" customWidth="1"/>
    <col min="3335" max="3335" width="12" style="131" customWidth="1"/>
    <col min="3336" max="3337" width="10.85546875" style="131" customWidth="1"/>
    <col min="3338" max="3338" width="14.28515625" style="131" customWidth="1"/>
    <col min="3339" max="3339" width="10" style="131" bestFit="1" customWidth="1"/>
    <col min="3340" max="3341" width="12.28515625" style="131" bestFit="1" customWidth="1"/>
    <col min="3342" max="3342" width="14.140625" style="131" customWidth="1"/>
    <col min="3343" max="3343" width="15.140625" style="131" customWidth="1"/>
    <col min="3344" max="3344" width="11.42578125" style="131"/>
    <col min="3345" max="3345" width="10.85546875" style="131" customWidth="1"/>
    <col min="3346" max="3348" width="11.42578125" style="131"/>
    <col min="3349" max="3349" width="13.85546875" style="131" customWidth="1"/>
    <col min="3350" max="3353" width="11.42578125" style="131"/>
    <col min="3354" max="3354" width="10.85546875" style="131" customWidth="1"/>
    <col min="3355" max="3584" width="11.42578125" style="131"/>
    <col min="3585" max="3585" width="11.42578125" style="131" bestFit="1" customWidth="1"/>
    <col min="3586" max="3586" width="34.42578125" style="131" customWidth="1"/>
    <col min="3587" max="3587" width="14.28515625" style="131" customWidth="1"/>
    <col min="3588" max="3588" width="15.7109375" style="131" customWidth="1"/>
    <col min="3589" max="3589" width="12.42578125" style="131" bestFit="1" customWidth="1"/>
    <col min="3590" max="3590" width="14.140625" style="131" bestFit="1" customWidth="1"/>
    <col min="3591" max="3591" width="12" style="131" customWidth="1"/>
    <col min="3592" max="3593" width="10.85546875" style="131" customWidth="1"/>
    <col min="3594" max="3594" width="14.28515625" style="131" customWidth="1"/>
    <col min="3595" max="3595" width="10" style="131" bestFit="1" customWidth="1"/>
    <col min="3596" max="3597" width="12.28515625" style="131" bestFit="1" customWidth="1"/>
    <col min="3598" max="3598" width="14.140625" style="131" customWidth="1"/>
    <col min="3599" max="3599" width="15.140625" style="131" customWidth="1"/>
    <col min="3600" max="3600" width="11.42578125" style="131"/>
    <col min="3601" max="3601" width="10.85546875" style="131" customWidth="1"/>
    <col min="3602" max="3604" width="11.42578125" style="131"/>
    <col min="3605" max="3605" width="13.85546875" style="131" customWidth="1"/>
    <col min="3606" max="3609" width="11.42578125" style="131"/>
    <col min="3610" max="3610" width="10.85546875" style="131" customWidth="1"/>
    <col min="3611" max="3840" width="11.42578125" style="131"/>
    <col min="3841" max="3841" width="11.42578125" style="131" bestFit="1" customWidth="1"/>
    <col min="3842" max="3842" width="34.42578125" style="131" customWidth="1"/>
    <col min="3843" max="3843" width="14.28515625" style="131" customWidth="1"/>
    <col min="3844" max="3844" width="15.7109375" style="131" customWidth="1"/>
    <col min="3845" max="3845" width="12.42578125" style="131" bestFit="1" customWidth="1"/>
    <col min="3846" max="3846" width="14.140625" style="131" bestFit="1" customWidth="1"/>
    <col min="3847" max="3847" width="12" style="131" customWidth="1"/>
    <col min="3848" max="3849" width="10.85546875" style="131" customWidth="1"/>
    <col min="3850" max="3850" width="14.28515625" style="131" customWidth="1"/>
    <col min="3851" max="3851" width="10" style="131" bestFit="1" customWidth="1"/>
    <col min="3852" max="3853" width="12.28515625" style="131" bestFit="1" customWidth="1"/>
    <col min="3854" max="3854" width="14.140625" style="131" customWidth="1"/>
    <col min="3855" max="3855" width="15.140625" style="131" customWidth="1"/>
    <col min="3856" max="3856" width="11.42578125" style="131"/>
    <col min="3857" max="3857" width="10.85546875" style="131" customWidth="1"/>
    <col min="3858" max="3860" width="11.42578125" style="131"/>
    <col min="3861" max="3861" width="13.85546875" style="131" customWidth="1"/>
    <col min="3862" max="3865" width="11.42578125" style="131"/>
    <col min="3866" max="3866" width="10.85546875" style="131" customWidth="1"/>
    <col min="3867" max="4096" width="11.42578125" style="131"/>
    <col min="4097" max="4097" width="11.42578125" style="131" bestFit="1" customWidth="1"/>
    <col min="4098" max="4098" width="34.42578125" style="131" customWidth="1"/>
    <col min="4099" max="4099" width="14.28515625" style="131" customWidth="1"/>
    <col min="4100" max="4100" width="15.7109375" style="131" customWidth="1"/>
    <col min="4101" max="4101" width="12.42578125" style="131" bestFit="1" customWidth="1"/>
    <col min="4102" max="4102" width="14.140625" style="131" bestFit="1" customWidth="1"/>
    <col min="4103" max="4103" width="12" style="131" customWidth="1"/>
    <col min="4104" max="4105" width="10.85546875" style="131" customWidth="1"/>
    <col min="4106" max="4106" width="14.28515625" style="131" customWidth="1"/>
    <col min="4107" max="4107" width="10" style="131" bestFit="1" customWidth="1"/>
    <col min="4108" max="4109" width="12.28515625" style="131" bestFit="1" customWidth="1"/>
    <col min="4110" max="4110" width="14.140625" style="131" customWidth="1"/>
    <col min="4111" max="4111" width="15.140625" style="131" customWidth="1"/>
    <col min="4112" max="4112" width="11.42578125" style="131"/>
    <col min="4113" max="4113" width="10.85546875" style="131" customWidth="1"/>
    <col min="4114" max="4116" width="11.42578125" style="131"/>
    <col min="4117" max="4117" width="13.85546875" style="131" customWidth="1"/>
    <col min="4118" max="4121" width="11.42578125" style="131"/>
    <col min="4122" max="4122" width="10.85546875" style="131" customWidth="1"/>
    <col min="4123" max="4352" width="11.42578125" style="131"/>
    <col min="4353" max="4353" width="11.42578125" style="131" bestFit="1" customWidth="1"/>
    <col min="4354" max="4354" width="34.42578125" style="131" customWidth="1"/>
    <col min="4355" max="4355" width="14.28515625" style="131" customWidth="1"/>
    <col min="4356" max="4356" width="15.7109375" style="131" customWidth="1"/>
    <col min="4357" max="4357" width="12.42578125" style="131" bestFit="1" customWidth="1"/>
    <col min="4358" max="4358" width="14.140625" style="131" bestFit="1" customWidth="1"/>
    <col min="4359" max="4359" width="12" style="131" customWidth="1"/>
    <col min="4360" max="4361" width="10.85546875" style="131" customWidth="1"/>
    <col min="4362" max="4362" width="14.28515625" style="131" customWidth="1"/>
    <col min="4363" max="4363" width="10" style="131" bestFit="1" customWidth="1"/>
    <col min="4364" max="4365" width="12.28515625" style="131" bestFit="1" customWidth="1"/>
    <col min="4366" max="4366" width="14.140625" style="131" customWidth="1"/>
    <col min="4367" max="4367" width="15.140625" style="131" customWidth="1"/>
    <col min="4368" max="4368" width="11.42578125" style="131"/>
    <col min="4369" max="4369" width="10.85546875" style="131" customWidth="1"/>
    <col min="4370" max="4372" width="11.42578125" style="131"/>
    <col min="4373" max="4373" width="13.85546875" style="131" customWidth="1"/>
    <col min="4374" max="4377" width="11.42578125" style="131"/>
    <col min="4378" max="4378" width="10.85546875" style="131" customWidth="1"/>
    <col min="4379" max="4608" width="11.42578125" style="131"/>
    <col min="4609" max="4609" width="11.42578125" style="131" bestFit="1" customWidth="1"/>
    <col min="4610" max="4610" width="34.42578125" style="131" customWidth="1"/>
    <col min="4611" max="4611" width="14.28515625" style="131" customWidth="1"/>
    <col min="4612" max="4612" width="15.7109375" style="131" customWidth="1"/>
    <col min="4613" max="4613" width="12.42578125" style="131" bestFit="1" customWidth="1"/>
    <col min="4614" max="4614" width="14.140625" style="131" bestFit="1" customWidth="1"/>
    <col min="4615" max="4615" width="12" style="131" customWidth="1"/>
    <col min="4616" max="4617" width="10.85546875" style="131" customWidth="1"/>
    <col min="4618" max="4618" width="14.28515625" style="131" customWidth="1"/>
    <col min="4619" max="4619" width="10" style="131" bestFit="1" customWidth="1"/>
    <col min="4620" max="4621" width="12.28515625" style="131" bestFit="1" customWidth="1"/>
    <col min="4622" max="4622" width="14.140625" style="131" customWidth="1"/>
    <col min="4623" max="4623" width="15.140625" style="131" customWidth="1"/>
    <col min="4624" max="4624" width="11.42578125" style="131"/>
    <col min="4625" max="4625" width="10.85546875" style="131" customWidth="1"/>
    <col min="4626" max="4628" width="11.42578125" style="131"/>
    <col min="4629" max="4629" width="13.85546875" style="131" customWidth="1"/>
    <col min="4630" max="4633" width="11.42578125" style="131"/>
    <col min="4634" max="4634" width="10.85546875" style="131" customWidth="1"/>
    <col min="4635" max="4864" width="11.42578125" style="131"/>
    <col min="4865" max="4865" width="11.42578125" style="131" bestFit="1" customWidth="1"/>
    <col min="4866" max="4866" width="34.42578125" style="131" customWidth="1"/>
    <col min="4867" max="4867" width="14.28515625" style="131" customWidth="1"/>
    <col min="4868" max="4868" width="15.7109375" style="131" customWidth="1"/>
    <col min="4869" max="4869" width="12.42578125" style="131" bestFit="1" customWidth="1"/>
    <col min="4870" max="4870" width="14.140625" style="131" bestFit="1" customWidth="1"/>
    <col min="4871" max="4871" width="12" style="131" customWidth="1"/>
    <col min="4872" max="4873" width="10.85546875" style="131" customWidth="1"/>
    <col min="4874" max="4874" width="14.28515625" style="131" customWidth="1"/>
    <col min="4875" max="4875" width="10" style="131" bestFit="1" customWidth="1"/>
    <col min="4876" max="4877" width="12.28515625" style="131" bestFit="1" customWidth="1"/>
    <col min="4878" max="4878" width="14.140625" style="131" customWidth="1"/>
    <col min="4879" max="4879" width="15.140625" style="131" customWidth="1"/>
    <col min="4880" max="4880" width="11.42578125" style="131"/>
    <col min="4881" max="4881" width="10.85546875" style="131" customWidth="1"/>
    <col min="4882" max="4884" width="11.42578125" style="131"/>
    <col min="4885" max="4885" width="13.85546875" style="131" customWidth="1"/>
    <col min="4886" max="4889" width="11.42578125" style="131"/>
    <col min="4890" max="4890" width="10.85546875" style="131" customWidth="1"/>
    <col min="4891" max="5120" width="11.42578125" style="131"/>
    <col min="5121" max="5121" width="11.42578125" style="131" bestFit="1" customWidth="1"/>
    <col min="5122" max="5122" width="34.42578125" style="131" customWidth="1"/>
    <col min="5123" max="5123" width="14.28515625" style="131" customWidth="1"/>
    <col min="5124" max="5124" width="15.7109375" style="131" customWidth="1"/>
    <col min="5125" max="5125" width="12.42578125" style="131" bestFit="1" customWidth="1"/>
    <col min="5126" max="5126" width="14.140625" style="131" bestFit="1" customWidth="1"/>
    <col min="5127" max="5127" width="12" style="131" customWidth="1"/>
    <col min="5128" max="5129" width="10.85546875" style="131" customWidth="1"/>
    <col min="5130" max="5130" width="14.28515625" style="131" customWidth="1"/>
    <col min="5131" max="5131" width="10" style="131" bestFit="1" customWidth="1"/>
    <col min="5132" max="5133" width="12.28515625" style="131" bestFit="1" customWidth="1"/>
    <col min="5134" max="5134" width="14.140625" style="131" customWidth="1"/>
    <col min="5135" max="5135" width="15.140625" style="131" customWidth="1"/>
    <col min="5136" max="5136" width="11.42578125" style="131"/>
    <col min="5137" max="5137" width="10.85546875" style="131" customWidth="1"/>
    <col min="5138" max="5140" width="11.42578125" style="131"/>
    <col min="5141" max="5141" width="13.85546875" style="131" customWidth="1"/>
    <col min="5142" max="5145" width="11.42578125" style="131"/>
    <col min="5146" max="5146" width="10.85546875" style="131" customWidth="1"/>
    <col min="5147" max="5376" width="11.42578125" style="131"/>
    <col min="5377" max="5377" width="11.42578125" style="131" bestFit="1" customWidth="1"/>
    <col min="5378" max="5378" width="34.42578125" style="131" customWidth="1"/>
    <col min="5379" max="5379" width="14.28515625" style="131" customWidth="1"/>
    <col min="5380" max="5380" width="15.7109375" style="131" customWidth="1"/>
    <col min="5381" max="5381" width="12.42578125" style="131" bestFit="1" customWidth="1"/>
    <col min="5382" max="5382" width="14.140625" style="131" bestFit="1" customWidth="1"/>
    <col min="5383" max="5383" width="12" style="131" customWidth="1"/>
    <col min="5384" max="5385" width="10.85546875" style="131" customWidth="1"/>
    <col min="5386" max="5386" width="14.28515625" style="131" customWidth="1"/>
    <col min="5387" max="5387" width="10" style="131" bestFit="1" customWidth="1"/>
    <col min="5388" max="5389" width="12.28515625" style="131" bestFit="1" customWidth="1"/>
    <col min="5390" max="5390" width="14.140625" style="131" customWidth="1"/>
    <col min="5391" max="5391" width="15.140625" style="131" customWidth="1"/>
    <col min="5392" max="5392" width="11.42578125" style="131"/>
    <col min="5393" max="5393" width="10.85546875" style="131" customWidth="1"/>
    <col min="5394" max="5396" width="11.42578125" style="131"/>
    <col min="5397" max="5397" width="13.85546875" style="131" customWidth="1"/>
    <col min="5398" max="5401" width="11.42578125" style="131"/>
    <col min="5402" max="5402" width="10.85546875" style="131" customWidth="1"/>
    <col min="5403" max="5632" width="11.42578125" style="131"/>
    <col min="5633" max="5633" width="11.42578125" style="131" bestFit="1" customWidth="1"/>
    <col min="5634" max="5634" width="34.42578125" style="131" customWidth="1"/>
    <col min="5635" max="5635" width="14.28515625" style="131" customWidth="1"/>
    <col min="5636" max="5636" width="15.7109375" style="131" customWidth="1"/>
    <col min="5637" max="5637" width="12.42578125" style="131" bestFit="1" customWidth="1"/>
    <col min="5638" max="5638" width="14.140625" style="131" bestFit="1" customWidth="1"/>
    <col min="5639" max="5639" width="12" style="131" customWidth="1"/>
    <col min="5640" max="5641" width="10.85546875" style="131" customWidth="1"/>
    <col min="5642" max="5642" width="14.28515625" style="131" customWidth="1"/>
    <col min="5643" max="5643" width="10" style="131" bestFit="1" customWidth="1"/>
    <col min="5644" max="5645" width="12.28515625" style="131" bestFit="1" customWidth="1"/>
    <col min="5646" max="5646" width="14.140625" style="131" customWidth="1"/>
    <col min="5647" max="5647" width="15.140625" style="131" customWidth="1"/>
    <col min="5648" max="5648" width="11.42578125" style="131"/>
    <col min="5649" max="5649" width="10.85546875" style="131" customWidth="1"/>
    <col min="5650" max="5652" width="11.42578125" style="131"/>
    <col min="5653" max="5653" width="13.85546875" style="131" customWidth="1"/>
    <col min="5654" max="5657" width="11.42578125" style="131"/>
    <col min="5658" max="5658" width="10.85546875" style="131" customWidth="1"/>
    <col min="5659" max="5888" width="11.42578125" style="131"/>
    <col min="5889" max="5889" width="11.42578125" style="131" bestFit="1" customWidth="1"/>
    <col min="5890" max="5890" width="34.42578125" style="131" customWidth="1"/>
    <col min="5891" max="5891" width="14.28515625" style="131" customWidth="1"/>
    <col min="5892" max="5892" width="15.7109375" style="131" customWidth="1"/>
    <col min="5893" max="5893" width="12.42578125" style="131" bestFit="1" customWidth="1"/>
    <col min="5894" max="5894" width="14.140625" style="131" bestFit="1" customWidth="1"/>
    <col min="5895" max="5895" width="12" style="131" customWidth="1"/>
    <col min="5896" max="5897" width="10.85546875" style="131" customWidth="1"/>
    <col min="5898" max="5898" width="14.28515625" style="131" customWidth="1"/>
    <col min="5899" max="5899" width="10" style="131" bestFit="1" customWidth="1"/>
    <col min="5900" max="5901" width="12.28515625" style="131" bestFit="1" customWidth="1"/>
    <col min="5902" max="5902" width="14.140625" style="131" customWidth="1"/>
    <col min="5903" max="5903" width="15.140625" style="131" customWidth="1"/>
    <col min="5904" max="5904" width="11.42578125" style="131"/>
    <col min="5905" max="5905" width="10.85546875" style="131" customWidth="1"/>
    <col min="5906" max="5908" width="11.42578125" style="131"/>
    <col min="5909" max="5909" width="13.85546875" style="131" customWidth="1"/>
    <col min="5910" max="5913" width="11.42578125" style="131"/>
    <col min="5914" max="5914" width="10.85546875" style="131" customWidth="1"/>
    <col min="5915" max="6144" width="11.42578125" style="131"/>
    <col min="6145" max="6145" width="11.42578125" style="131" bestFit="1" customWidth="1"/>
    <col min="6146" max="6146" width="34.42578125" style="131" customWidth="1"/>
    <col min="6147" max="6147" width="14.28515625" style="131" customWidth="1"/>
    <col min="6148" max="6148" width="15.7109375" style="131" customWidth="1"/>
    <col min="6149" max="6149" width="12.42578125" style="131" bestFit="1" customWidth="1"/>
    <col min="6150" max="6150" width="14.140625" style="131" bestFit="1" customWidth="1"/>
    <col min="6151" max="6151" width="12" style="131" customWidth="1"/>
    <col min="6152" max="6153" width="10.85546875" style="131" customWidth="1"/>
    <col min="6154" max="6154" width="14.28515625" style="131" customWidth="1"/>
    <col min="6155" max="6155" width="10" style="131" bestFit="1" customWidth="1"/>
    <col min="6156" max="6157" width="12.28515625" style="131" bestFit="1" customWidth="1"/>
    <col min="6158" max="6158" width="14.140625" style="131" customWidth="1"/>
    <col min="6159" max="6159" width="15.140625" style="131" customWidth="1"/>
    <col min="6160" max="6160" width="11.42578125" style="131"/>
    <col min="6161" max="6161" width="10.85546875" style="131" customWidth="1"/>
    <col min="6162" max="6164" width="11.42578125" style="131"/>
    <col min="6165" max="6165" width="13.85546875" style="131" customWidth="1"/>
    <col min="6166" max="6169" width="11.42578125" style="131"/>
    <col min="6170" max="6170" width="10.85546875" style="131" customWidth="1"/>
    <col min="6171" max="6400" width="11.42578125" style="131"/>
    <col min="6401" max="6401" width="11.42578125" style="131" bestFit="1" customWidth="1"/>
    <col min="6402" max="6402" width="34.42578125" style="131" customWidth="1"/>
    <col min="6403" max="6403" width="14.28515625" style="131" customWidth="1"/>
    <col min="6404" max="6404" width="15.7109375" style="131" customWidth="1"/>
    <col min="6405" max="6405" width="12.42578125" style="131" bestFit="1" customWidth="1"/>
    <col min="6406" max="6406" width="14.140625" style="131" bestFit="1" customWidth="1"/>
    <col min="6407" max="6407" width="12" style="131" customWidth="1"/>
    <col min="6408" max="6409" width="10.85546875" style="131" customWidth="1"/>
    <col min="6410" max="6410" width="14.28515625" style="131" customWidth="1"/>
    <col min="6411" max="6411" width="10" style="131" bestFit="1" customWidth="1"/>
    <col min="6412" max="6413" width="12.28515625" style="131" bestFit="1" customWidth="1"/>
    <col min="6414" max="6414" width="14.140625" style="131" customWidth="1"/>
    <col min="6415" max="6415" width="15.140625" style="131" customWidth="1"/>
    <col min="6416" max="6416" width="11.42578125" style="131"/>
    <col min="6417" max="6417" width="10.85546875" style="131" customWidth="1"/>
    <col min="6418" max="6420" width="11.42578125" style="131"/>
    <col min="6421" max="6421" width="13.85546875" style="131" customWidth="1"/>
    <col min="6422" max="6425" width="11.42578125" style="131"/>
    <col min="6426" max="6426" width="10.85546875" style="131" customWidth="1"/>
    <col min="6427" max="6656" width="11.42578125" style="131"/>
    <col min="6657" max="6657" width="11.42578125" style="131" bestFit="1" customWidth="1"/>
    <col min="6658" max="6658" width="34.42578125" style="131" customWidth="1"/>
    <col min="6659" max="6659" width="14.28515625" style="131" customWidth="1"/>
    <col min="6660" max="6660" width="15.7109375" style="131" customWidth="1"/>
    <col min="6661" max="6661" width="12.42578125" style="131" bestFit="1" customWidth="1"/>
    <col min="6662" max="6662" width="14.140625" style="131" bestFit="1" customWidth="1"/>
    <col min="6663" max="6663" width="12" style="131" customWidth="1"/>
    <col min="6664" max="6665" width="10.85546875" style="131" customWidth="1"/>
    <col min="6666" max="6666" width="14.28515625" style="131" customWidth="1"/>
    <col min="6667" max="6667" width="10" style="131" bestFit="1" customWidth="1"/>
    <col min="6668" max="6669" width="12.28515625" style="131" bestFit="1" customWidth="1"/>
    <col min="6670" max="6670" width="14.140625" style="131" customWidth="1"/>
    <col min="6671" max="6671" width="15.140625" style="131" customWidth="1"/>
    <col min="6672" max="6672" width="11.42578125" style="131"/>
    <col min="6673" max="6673" width="10.85546875" style="131" customWidth="1"/>
    <col min="6674" max="6676" width="11.42578125" style="131"/>
    <col min="6677" max="6677" width="13.85546875" style="131" customWidth="1"/>
    <col min="6678" max="6681" width="11.42578125" style="131"/>
    <col min="6682" max="6682" width="10.85546875" style="131" customWidth="1"/>
    <col min="6683" max="6912" width="11.42578125" style="131"/>
    <col min="6913" max="6913" width="11.42578125" style="131" bestFit="1" customWidth="1"/>
    <col min="6914" max="6914" width="34.42578125" style="131" customWidth="1"/>
    <col min="6915" max="6915" width="14.28515625" style="131" customWidth="1"/>
    <col min="6916" max="6916" width="15.7109375" style="131" customWidth="1"/>
    <col min="6917" max="6917" width="12.42578125" style="131" bestFit="1" customWidth="1"/>
    <col min="6918" max="6918" width="14.140625" style="131" bestFit="1" customWidth="1"/>
    <col min="6919" max="6919" width="12" style="131" customWidth="1"/>
    <col min="6920" max="6921" width="10.85546875" style="131" customWidth="1"/>
    <col min="6922" max="6922" width="14.28515625" style="131" customWidth="1"/>
    <col min="6923" max="6923" width="10" style="131" bestFit="1" customWidth="1"/>
    <col min="6924" max="6925" width="12.28515625" style="131" bestFit="1" customWidth="1"/>
    <col min="6926" max="6926" width="14.140625" style="131" customWidth="1"/>
    <col min="6927" max="6927" width="15.140625" style="131" customWidth="1"/>
    <col min="6928" max="6928" width="11.42578125" style="131"/>
    <col min="6929" max="6929" width="10.85546875" style="131" customWidth="1"/>
    <col min="6930" max="6932" width="11.42578125" style="131"/>
    <col min="6933" max="6933" width="13.85546875" style="131" customWidth="1"/>
    <col min="6934" max="6937" width="11.42578125" style="131"/>
    <col min="6938" max="6938" width="10.85546875" style="131" customWidth="1"/>
    <col min="6939" max="7168" width="11.42578125" style="131"/>
    <col min="7169" max="7169" width="11.42578125" style="131" bestFit="1" customWidth="1"/>
    <col min="7170" max="7170" width="34.42578125" style="131" customWidth="1"/>
    <col min="7171" max="7171" width="14.28515625" style="131" customWidth="1"/>
    <col min="7172" max="7172" width="15.7109375" style="131" customWidth="1"/>
    <col min="7173" max="7173" width="12.42578125" style="131" bestFit="1" customWidth="1"/>
    <col min="7174" max="7174" width="14.140625" style="131" bestFit="1" customWidth="1"/>
    <col min="7175" max="7175" width="12" style="131" customWidth="1"/>
    <col min="7176" max="7177" width="10.85546875" style="131" customWidth="1"/>
    <col min="7178" max="7178" width="14.28515625" style="131" customWidth="1"/>
    <col min="7179" max="7179" width="10" style="131" bestFit="1" customWidth="1"/>
    <col min="7180" max="7181" width="12.28515625" style="131" bestFit="1" customWidth="1"/>
    <col min="7182" max="7182" width="14.140625" style="131" customWidth="1"/>
    <col min="7183" max="7183" width="15.140625" style="131" customWidth="1"/>
    <col min="7184" max="7184" width="11.42578125" style="131"/>
    <col min="7185" max="7185" width="10.85546875" style="131" customWidth="1"/>
    <col min="7186" max="7188" width="11.42578125" style="131"/>
    <col min="7189" max="7189" width="13.85546875" style="131" customWidth="1"/>
    <col min="7190" max="7193" width="11.42578125" style="131"/>
    <col min="7194" max="7194" width="10.85546875" style="131" customWidth="1"/>
    <col min="7195" max="7424" width="11.42578125" style="131"/>
    <col min="7425" max="7425" width="11.42578125" style="131" bestFit="1" customWidth="1"/>
    <col min="7426" max="7426" width="34.42578125" style="131" customWidth="1"/>
    <col min="7427" max="7427" width="14.28515625" style="131" customWidth="1"/>
    <col min="7428" max="7428" width="15.7109375" style="131" customWidth="1"/>
    <col min="7429" max="7429" width="12.42578125" style="131" bestFit="1" customWidth="1"/>
    <col min="7430" max="7430" width="14.140625" style="131" bestFit="1" customWidth="1"/>
    <col min="7431" max="7431" width="12" style="131" customWidth="1"/>
    <col min="7432" max="7433" width="10.85546875" style="131" customWidth="1"/>
    <col min="7434" max="7434" width="14.28515625" style="131" customWidth="1"/>
    <col min="7435" max="7435" width="10" style="131" bestFit="1" customWidth="1"/>
    <col min="7436" max="7437" width="12.28515625" style="131" bestFit="1" customWidth="1"/>
    <col min="7438" max="7438" width="14.140625" style="131" customWidth="1"/>
    <col min="7439" max="7439" width="15.140625" style="131" customWidth="1"/>
    <col min="7440" max="7440" width="11.42578125" style="131"/>
    <col min="7441" max="7441" width="10.85546875" style="131" customWidth="1"/>
    <col min="7442" max="7444" width="11.42578125" style="131"/>
    <col min="7445" max="7445" width="13.85546875" style="131" customWidth="1"/>
    <col min="7446" max="7449" width="11.42578125" style="131"/>
    <col min="7450" max="7450" width="10.85546875" style="131" customWidth="1"/>
    <col min="7451" max="7680" width="11.42578125" style="131"/>
    <col min="7681" max="7681" width="11.42578125" style="131" bestFit="1" customWidth="1"/>
    <col min="7682" max="7682" width="34.42578125" style="131" customWidth="1"/>
    <col min="7683" max="7683" width="14.28515625" style="131" customWidth="1"/>
    <col min="7684" max="7684" width="15.7109375" style="131" customWidth="1"/>
    <col min="7685" max="7685" width="12.42578125" style="131" bestFit="1" customWidth="1"/>
    <col min="7686" max="7686" width="14.140625" style="131" bestFit="1" customWidth="1"/>
    <col min="7687" max="7687" width="12" style="131" customWidth="1"/>
    <col min="7688" max="7689" width="10.85546875" style="131" customWidth="1"/>
    <col min="7690" max="7690" width="14.28515625" style="131" customWidth="1"/>
    <col min="7691" max="7691" width="10" style="131" bestFit="1" customWidth="1"/>
    <col min="7692" max="7693" width="12.28515625" style="131" bestFit="1" customWidth="1"/>
    <col min="7694" max="7694" width="14.140625" style="131" customWidth="1"/>
    <col min="7695" max="7695" width="15.140625" style="131" customWidth="1"/>
    <col min="7696" max="7696" width="11.42578125" style="131"/>
    <col min="7697" max="7697" width="10.85546875" style="131" customWidth="1"/>
    <col min="7698" max="7700" width="11.42578125" style="131"/>
    <col min="7701" max="7701" width="13.85546875" style="131" customWidth="1"/>
    <col min="7702" max="7705" width="11.42578125" style="131"/>
    <col min="7706" max="7706" width="10.85546875" style="131" customWidth="1"/>
    <col min="7707" max="7936" width="11.42578125" style="131"/>
    <col min="7937" max="7937" width="11.42578125" style="131" bestFit="1" customWidth="1"/>
    <col min="7938" max="7938" width="34.42578125" style="131" customWidth="1"/>
    <col min="7939" max="7939" width="14.28515625" style="131" customWidth="1"/>
    <col min="7940" max="7940" width="15.7109375" style="131" customWidth="1"/>
    <col min="7941" max="7941" width="12.42578125" style="131" bestFit="1" customWidth="1"/>
    <col min="7942" max="7942" width="14.140625" style="131" bestFit="1" customWidth="1"/>
    <col min="7943" max="7943" width="12" style="131" customWidth="1"/>
    <col min="7944" max="7945" width="10.85546875" style="131" customWidth="1"/>
    <col min="7946" max="7946" width="14.28515625" style="131" customWidth="1"/>
    <col min="7947" max="7947" width="10" style="131" bestFit="1" customWidth="1"/>
    <col min="7948" max="7949" width="12.28515625" style="131" bestFit="1" customWidth="1"/>
    <col min="7950" max="7950" width="14.140625" style="131" customWidth="1"/>
    <col min="7951" max="7951" width="15.140625" style="131" customWidth="1"/>
    <col min="7952" max="7952" width="11.42578125" style="131"/>
    <col min="7953" max="7953" width="10.85546875" style="131" customWidth="1"/>
    <col min="7954" max="7956" width="11.42578125" style="131"/>
    <col min="7957" max="7957" width="13.85546875" style="131" customWidth="1"/>
    <col min="7958" max="7961" width="11.42578125" style="131"/>
    <col min="7962" max="7962" width="10.85546875" style="131" customWidth="1"/>
    <col min="7963" max="8192" width="11.42578125" style="131"/>
    <col min="8193" max="8193" width="11.42578125" style="131" bestFit="1" customWidth="1"/>
    <col min="8194" max="8194" width="34.42578125" style="131" customWidth="1"/>
    <col min="8195" max="8195" width="14.28515625" style="131" customWidth="1"/>
    <col min="8196" max="8196" width="15.7109375" style="131" customWidth="1"/>
    <col min="8197" max="8197" width="12.42578125" style="131" bestFit="1" customWidth="1"/>
    <col min="8198" max="8198" width="14.140625" style="131" bestFit="1" customWidth="1"/>
    <col min="8199" max="8199" width="12" style="131" customWidth="1"/>
    <col min="8200" max="8201" width="10.85546875" style="131" customWidth="1"/>
    <col min="8202" max="8202" width="14.28515625" style="131" customWidth="1"/>
    <col min="8203" max="8203" width="10" style="131" bestFit="1" customWidth="1"/>
    <col min="8204" max="8205" width="12.28515625" style="131" bestFit="1" customWidth="1"/>
    <col min="8206" max="8206" width="14.140625" style="131" customWidth="1"/>
    <col min="8207" max="8207" width="15.140625" style="131" customWidth="1"/>
    <col min="8208" max="8208" width="11.42578125" style="131"/>
    <col min="8209" max="8209" width="10.85546875" style="131" customWidth="1"/>
    <col min="8210" max="8212" width="11.42578125" style="131"/>
    <col min="8213" max="8213" width="13.85546875" style="131" customWidth="1"/>
    <col min="8214" max="8217" width="11.42578125" style="131"/>
    <col min="8218" max="8218" width="10.85546875" style="131" customWidth="1"/>
    <col min="8219" max="8448" width="11.42578125" style="131"/>
    <col min="8449" max="8449" width="11.42578125" style="131" bestFit="1" customWidth="1"/>
    <col min="8450" max="8450" width="34.42578125" style="131" customWidth="1"/>
    <col min="8451" max="8451" width="14.28515625" style="131" customWidth="1"/>
    <col min="8452" max="8452" width="15.7109375" style="131" customWidth="1"/>
    <col min="8453" max="8453" width="12.42578125" style="131" bestFit="1" customWidth="1"/>
    <col min="8454" max="8454" width="14.140625" style="131" bestFit="1" customWidth="1"/>
    <col min="8455" max="8455" width="12" style="131" customWidth="1"/>
    <col min="8456" max="8457" width="10.85546875" style="131" customWidth="1"/>
    <col min="8458" max="8458" width="14.28515625" style="131" customWidth="1"/>
    <col min="8459" max="8459" width="10" style="131" bestFit="1" customWidth="1"/>
    <col min="8460" max="8461" width="12.28515625" style="131" bestFit="1" customWidth="1"/>
    <col min="8462" max="8462" width="14.140625" style="131" customWidth="1"/>
    <col min="8463" max="8463" width="15.140625" style="131" customWidth="1"/>
    <col min="8464" max="8464" width="11.42578125" style="131"/>
    <col min="8465" max="8465" width="10.85546875" style="131" customWidth="1"/>
    <col min="8466" max="8468" width="11.42578125" style="131"/>
    <col min="8469" max="8469" width="13.85546875" style="131" customWidth="1"/>
    <col min="8470" max="8473" width="11.42578125" style="131"/>
    <col min="8474" max="8474" width="10.85546875" style="131" customWidth="1"/>
    <col min="8475" max="8704" width="11.42578125" style="131"/>
    <col min="8705" max="8705" width="11.42578125" style="131" bestFit="1" customWidth="1"/>
    <col min="8706" max="8706" width="34.42578125" style="131" customWidth="1"/>
    <col min="8707" max="8707" width="14.28515625" style="131" customWidth="1"/>
    <col min="8708" max="8708" width="15.7109375" style="131" customWidth="1"/>
    <col min="8709" max="8709" width="12.42578125" style="131" bestFit="1" customWidth="1"/>
    <col min="8710" max="8710" width="14.140625" style="131" bestFit="1" customWidth="1"/>
    <col min="8711" max="8711" width="12" style="131" customWidth="1"/>
    <col min="8712" max="8713" width="10.85546875" style="131" customWidth="1"/>
    <col min="8714" max="8714" width="14.28515625" style="131" customWidth="1"/>
    <col min="8715" max="8715" width="10" style="131" bestFit="1" customWidth="1"/>
    <col min="8716" max="8717" width="12.28515625" style="131" bestFit="1" customWidth="1"/>
    <col min="8718" max="8718" width="14.140625" style="131" customWidth="1"/>
    <col min="8719" max="8719" width="15.140625" style="131" customWidth="1"/>
    <col min="8720" max="8720" width="11.42578125" style="131"/>
    <col min="8721" max="8721" width="10.85546875" style="131" customWidth="1"/>
    <col min="8722" max="8724" width="11.42578125" style="131"/>
    <col min="8725" max="8725" width="13.85546875" style="131" customWidth="1"/>
    <col min="8726" max="8729" width="11.42578125" style="131"/>
    <col min="8730" max="8730" width="10.85546875" style="131" customWidth="1"/>
    <col min="8731" max="8960" width="11.42578125" style="131"/>
    <col min="8961" max="8961" width="11.42578125" style="131" bestFit="1" customWidth="1"/>
    <col min="8962" max="8962" width="34.42578125" style="131" customWidth="1"/>
    <col min="8963" max="8963" width="14.28515625" style="131" customWidth="1"/>
    <col min="8964" max="8964" width="15.7109375" style="131" customWidth="1"/>
    <col min="8965" max="8965" width="12.42578125" style="131" bestFit="1" customWidth="1"/>
    <col min="8966" max="8966" width="14.140625" style="131" bestFit="1" customWidth="1"/>
    <col min="8967" max="8967" width="12" style="131" customWidth="1"/>
    <col min="8968" max="8969" width="10.85546875" style="131" customWidth="1"/>
    <col min="8970" max="8970" width="14.28515625" style="131" customWidth="1"/>
    <col min="8971" max="8971" width="10" style="131" bestFit="1" customWidth="1"/>
    <col min="8972" max="8973" width="12.28515625" style="131" bestFit="1" customWidth="1"/>
    <col min="8974" max="8974" width="14.140625" style="131" customWidth="1"/>
    <col min="8975" max="8975" width="15.140625" style="131" customWidth="1"/>
    <col min="8976" max="8976" width="11.42578125" style="131"/>
    <col min="8977" max="8977" width="10.85546875" style="131" customWidth="1"/>
    <col min="8978" max="8980" width="11.42578125" style="131"/>
    <col min="8981" max="8981" width="13.85546875" style="131" customWidth="1"/>
    <col min="8982" max="8985" width="11.42578125" style="131"/>
    <col min="8986" max="8986" width="10.85546875" style="131" customWidth="1"/>
    <col min="8987" max="9216" width="11.42578125" style="131"/>
    <col min="9217" max="9217" width="11.42578125" style="131" bestFit="1" customWidth="1"/>
    <col min="9218" max="9218" width="34.42578125" style="131" customWidth="1"/>
    <col min="9219" max="9219" width="14.28515625" style="131" customWidth="1"/>
    <col min="9220" max="9220" width="15.7109375" style="131" customWidth="1"/>
    <col min="9221" max="9221" width="12.42578125" style="131" bestFit="1" customWidth="1"/>
    <col min="9222" max="9222" width="14.140625" style="131" bestFit="1" customWidth="1"/>
    <col min="9223" max="9223" width="12" style="131" customWidth="1"/>
    <col min="9224" max="9225" width="10.85546875" style="131" customWidth="1"/>
    <col min="9226" max="9226" width="14.28515625" style="131" customWidth="1"/>
    <col min="9227" max="9227" width="10" style="131" bestFit="1" customWidth="1"/>
    <col min="9228" max="9229" width="12.28515625" style="131" bestFit="1" customWidth="1"/>
    <col min="9230" max="9230" width="14.140625" style="131" customWidth="1"/>
    <col min="9231" max="9231" width="15.140625" style="131" customWidth="1"/>
    <col min="9232" max="9232" width="11.42578125" style="131"/>
    <col min="9233" max="9233" width="10.85546875" style="131" customWidth="1"/>
    <col min="9234" max="9236" width="11.42578125" style="131"/>
    <col min="9237" max="9237" width="13.85546875" style="131" customWidth="1"/>
    <col min="9238" max="9241" width="11.42578125" style="131"/>
    <col min="9242" max="9242" width="10.85546875" style="131" customWidth="1"/>
    <col min="9243" max="9472" width="11.42578125" style="131"/>
    <col min="9473" max="9473" width="11.42578125" style="131" bestFit="1" customWidth="1"/>
    <col min="9474" max="9474" width="34.42578125" style="131" customWidth="1"/>
    <col min="9475" max="9475" width="14.28515625" style="131" customWidth="1"/>
    <col min="9476" max="9476" width="15.7109375" style="131" customWidth="1"/>
    <col min="9477" max="9477" width="12.42578125" style="131" bestFit="1" customWidth="1"/>
    <col min="9478" max="9478" width="14.140625" style="131" bestFit="1" customWidth="1"/>
    <col min="9479" max="9479" width="12" style="131" customWidth="1"/>
    <col min="9480" max="9481" width="10.85546875" style="131" customWidth="1"/>
    <col min="9482" max="9482" width="14.28515625" style="131" customWidth="1"/>
    <col min="9483" max="9483" width="10" style="131" bestFit="1" customWidth="1"/>
    <col min="9484" max="9485" width="12.28515625" style="131" bestFit="1" customWidth="1"/>
    <col min="9486" max="9486" width="14.140625" style="131" customWidth="1"/>
    <col min="9487" max="9487" width="15.140625" style="131" customWidth="1"/>
    <col min="9488" max="9488" width="11.42578125" style="131"/>
    <col min="9489" max="9489" width="10.85546875" style="131" customWidth="1"/>
    <col min="9490" max="9492" width="11.42578125" style="131"/>
    <col min="9493" max="9493" width="13.85546875" style="131" customWidth="1"/>
    <col min="9494" max="9497" width="11.42578125" style="131"/>
    <col min="9498" max="9498" width="10.85546875" style="131" customWidth="1"/>
    <col min="9499" max="9728" width="11.42578125" style="131"/>
    <col min="9729" max="9729" width="11.42578125" style="131" bestFit="1" customWidth="1"/>
    <col min="9730" max="9730" width="34.42578125" style="131" customWidth="1"/>
    <col min="9731" max="9731" width="14.28515625" style="131" customWidth="1"/>
    <col min="9732" max="9732" width="15.7109375" style="131" customWidth="1"/>
    <col min="9733" max="9733" width="12.42578125" style="131" bestFit="1" customWidth="1"/>
    <col min="9734" max="9734" width="14.140625" style="131" bestFit="1" customWidth="1"/>
    <col min="9735" max="9735" width="12" style="131" customWidth="1"/>
    <col min="9736" max="9737" width="10.85546875" style="131" customWidth="1"/>
    <col min="9738" max="9738" width="14.28515625" style="131" customWidth="1"/>
    <col min="9739" max="9739" width="10" style="131" bestFit="1" customWidth="1"/>
    <col min="9740" max="9741" width="12.28515625" style="131" bestFit="1" customWidth="1"/>
    <col min="9742" max="9742" width="14.140625" style="131" customWidth="1"/>
    <col min="9743" max="9743" width="15.140625" style="131" customWidth="1"/>
    <col min="9744" max="9744" width="11.42578125" style="131"/>
    <col min="9745" max="9745" width="10.85546875" style="131" customWidth="1"/>
    <col min="9746" max="9748" width="11.42578125" style="131"/>
    <col min="9749" max="9749" width="13.85546875" style="131" customWidth="1"/>
    <col min="9750" max="9753" width="11.42578125" style="131"/>
    <col min="9754" max="9754" width="10.85546875" style="131" customWidth="1"/>
    <col min="9755" max="9984" width="11.42578125" style="131"/>
    <col min="9985" max="9985" width="11.42578125" style="131" bestFit="1" customWidth="1"/>
    <col min="9986" max="9986" width="34.42578125" style="131" customWidth="1"/>
    <col min="9987" max="9987" width="14.28515625" style="131" customWidth="1"/>
    <col min="9988" max="9988" width="15.7109375" style="131" customWidth="1"/>
    <col min="9989" max="9989" width="12.42578125" style="131" bestFit="1" customWidth="1"/>
    <col min="9990" max="9990" width="14.140625" style="131" bestFit="1" customWidth="1"/>
    <col min="9991" max="9991" width="12" style="131" customWidth="1"/>
    <col min="9992" max="9993" width="10.85546875" style="131" customWidth="1"/>
    <col min="9994" max="9994" width="14.28515625" style="131" customWidth="1"/>
    <col min="9995" max="9995" width="10" style="131" bestFit="1" customWidth="1"/>
    <col min="9996" max="9997" width="12.28515625" style="131" bestFit="1" customWidth="1"/>
    <col min="9998" max="9998" width="14.140625" style="131" customWidth="1"/>
    <col min="9999" max="9999" width="15.140625" style="131" customWidth="1"/>
    <col min="10000" max="10000" width="11.42578125" style="131"/>
    <col min="10001" max="10001" width="10.85546875" style="131" customWidth="1"/>
    <col min="10002" max="10004" width="11.42578125" style="131"/>
    <col min="10005" max="10005" width="13.85546875" style="131" customWidth="1"/>
    <col min="10006" max="10009" width="11.42578125" style="131"/>
    <col min="10010" max="10010" width="10.85546875" style="131" customWidth="1"/>
    <col min="10011" max="10240" width="11.42578125" style="131"/>
    <col min="10241" max="10241" width="11.42578125" style="131" bestFit="1" customWidth="1"/>
    <col min="10242" max="10242" width="34.42578125" style="131" customWidth="1"/>
    <col min="10243" max="10243" width="14.28515625" style="131" customWidth="1"/>
    <col min="10244" max="10244" width="15.7109375" style="131" customWidth="1"/>
    <col min="10245" max="10245" width="12.42578125" style="131" bestFit="1" customWidth="1"/>
    <col min="10246" max="10246" width="14.140625" style="131" bestFit="1" customWidth="1"/>
    <col min="10247" max="10247" width="12" style="131" customWidth="1"/>
    <col min="10248" max="10249" width="10.85546875" style="131" customWidth="1"/>
    <col min="10250" max="10250" width="14.28515625" style="131" customWidth="1"/>
    <col min="10251" max="10251" width="10" style="131" bestFit="1" customWidth="1"/>
    <col min="10252" max="10253" width="12.28515625" style="131" bestFit="1" customWidth="1"/>
    <col min="10254" max="10254" width="14.140625" style="131" customWidth="1"/>
    <col min="10255" max="10255" width="15.140625" style="131" customWidth="1"/>
    <col min="10256" max="10256" width="11.42578125" style="131"/>
    <col min="10257" max="10257" width="10.85546875" style="131" customWidth="1"/>
    <col min="10258" max="10260" width="11.42578125" style="131"/>
    <col min="10261" max="10261" width="13.85546875" style="131" customWidth="1"/>
    <col min="10262" max="10265" width="11.42578125" style="131"/>
    <col min="10266" max="10266" width="10.85546875" style="131" customWidth="1"/>
    <col min="10267" max="10496" width="11.42578125" style="131"/>
    <col min="10497" max="10497" width="11.42578125" style="131" bestFit="1" customWidth="1"/>
    <col min="10498" max="10498" width="34.42578125" style="131" customWidth="1"/>
    <col min="10499" max="10499" width="14.28515625" style="131" customWidth="1"/>
    <col min="10500" max="10500" width="15.7109375" style="131" customWidth="1"/>
    <col min="10501" max="10501" width="12.42578125" style="131" bestFit="1" customWidth="1"/>
    <col min="10502" max="10502" width="14.140625" style="131" bestFit="1" customWidth="1"/>
    <col min="10503" max="10503" width="12" style="131" customWidth="1"/>
    <col min="10504" max="10505" width="10.85546875" style="131" customWidth="1"/>
    <col min="10506" max="10506" width="14.28515625" style="131" customWidth="1"/>
    <col min="10507" max="10507" width="10" style="131" bestFit="1" customWidth="1"/>
    <col min="10508" max="10509" width="12.28515625" style="131" bestFit="1" customWidth="1"/>
    <col min="10510" max="10510" width="14.140625" style="131" customWidth="1"/>
    <col min="10511" max="10511" width="15.140625" style="131" customWidth="1"/>
    <col min="10512" max="10512" width="11.42578125" style="131"/>
    <col min="10513" max="10513" width="10.85546875" style="131" customWidth="1"/>
    <col min="10514" max="10516" width="11.42578125" style="131"/>
    <col min="10517" max="10517" width="13.85546875" style="131" customWidth="1"/>
    <col min="10518" max="10521" width="11.42578125" style="131"/>
    <col min="10522" max="10522" width="10.85546875" style="131" customWidth="1"/>
    <col min="10523" max="10752" width="11.42578125" style="131"/>
    <col min="10753" max="10753" width="11.42578125" style="131" bestFit="1" customWidth="1"/>
    <col min="10754" max="10754" width="34.42578125" style="131" customWidth="1"/>
    <col min="10755" max="10755" width="14.28515625" style="131" customWidth="1"/>
    <col min="10756" max="10756" width="15.7109375" style="131" customWidth="1"/>
    <col min="10757" max="10757" width="12.42578125" style="131" bestFit="1" customWidth="1"/>
    <col min="10758" max="10758" width="14.140625" style="131" bestFit="1" customWidth="1"/>
    <col min="10759" max="10759" width="12" style="131" customWidth="1"/>
    <col min="10760" max="10761" width="10.85546875" style="131" customWidth="1"/>
    <col min="10762" max="10762" width="14.28515625" style="131" customWidth="1"/>
    <col min="10763" max="10763" width="10" style="131" bestFit="1" customWidth="1"/>
    <col min="10764" max="10765" width="12.28515625" style="131" bestFit="1" customWidth="1"/>
    <col min="10766" max="10766" width="14.140625" style="131" customWidth="1"/>
    <col min="10767" max="10767" width="15.140625" style="131" customWidth="1"/>
    <col min="10768" max="10768" width="11.42578125" style="131"/>
    <col min="10769" max="10769" width="10.85546875" style="131" customWidth="1"/>
    <col min="10770" max="10772" width="11.42578125" style="131"/>
    <col min="10773" max="10773" width="13.85546875" style="131" customWidth="1"/>
    <col min="10774" max="10777" width="11.42578125" style="131"/>
    <col min="10778" max="10778" width="10.85546875" style="131" customWidth="1"/>
    <col min="10779" max="11008" width="11.42578125" style="131"/>
    <col min="11009" max="11009" width="11.42578125" style="131" bestFit="1" customWidth="1"/>
    <col min="11010" max="11010" width="34.42578125" style="131" customWidth="1"/>
    <col min="11011" max="11011" width="14.28515625" style="131" customWidth="1"/>
    <col min="11012" max="11012" width="15.7109375" style="131" customWidth="1"/>
    <col min="11013" max="11013" width="12.42578125" style="131" bestFit="1" customWidth="1"/>
    <col min="11014" max="11014" width="14.140625" style="131" bestFit="1" customWidth="1"/>
    <col min="11015" max="11015" width="12" style="131" customWidth="1"/>
    <col min="11016" max="11017" width="10.85546875" style="131" customWidth="1"/>
    <col min="11018" max="11018" width="14.28515625" style="131" customWidth="1"/>
    <col min="11019" max="11019" width="10" style="131" bestFit="1" customWidth="1"/>
    <col min="11020" max="11021" width="12.28515625" style="131" bestFit="1" customWidth="1"/>
    <col min="11022" max="11022" width="14.140625" style="131" customWidth="1"/>
    <col min="11023" max="11023" width="15.140625" style="131" customWidth="1"/>
    <col min="11024" max="11024" width="11.42578125" style="131"/>
    <col min="11025" max="11025" width="10.85546875" style="131" customWidth="1"/>
    <col min="11026" max="11028" width="11.42578125" style="131"/>
    <col min="11029" max="11029" width="13.85546875" style="131" customWidth="1"/>
    <col min="11030" max="11033" width="11.42578125" style="131"/>
    <col min="11034" max="11034" width="10.85546875" style="131" customWidth="1"/>
    <col min="11035" max="11264" width="11.42578125" style="131"/>
    <col min="11265" max="11265" width="11.42578125" style="131" bestFit="1" customWidth="1"/>
    <col min="11266" max="11266" width="34.42578125" style="131" customWidth="1"/>
    <col min="11267" max="11267" width="14.28515625" style="131" customWidth="1"/>
    <col min="11268" max="11268" width="15.7109375" style="131" customWidth="1"/>
    <col min="11269" max="11269" width="12.42578125" style="131" bestFit="1" customWidth="1"/>
    <col min="11270" max="11270" width="14.140625" style="131" bestFit="1" customWidth="1"/>
    <col min="11271" max="11271" width="12" style="131" customWidth="1"/>
    <col min="11272" max="11273" width="10.85546875" style="131" customWidth="1"/>
    <col min="11274" max="11274" width="14.28515625" style="131" customWidth="1"/>
    <col min="11275" max="11275" width="10" style="131" bestFit="1" customWidth="1"/>
    <col min="11276" max="11277" width="12.28515625" style="131" bestFit="1" customWidth="1"/>
    <col min="11278" max="11278" width="14.140625" style="131" customWidth="1"/>
    <col min="11279" max="11279" width="15.140625" style="131" customWidth="1"/>
    <col min="11280" max="11280" width="11.42578125" style="131"/>
    <col min="11281" max="11281" width="10.85546875" style="131" customWidth="1"/>
    <col min="11282" max="11284" width="11.42578125" style="131"/>
    <col min="11285" max="11285" width="13.85546875" style="131" customWidth="1"/>
    <col min="11286" max="11289" width="11.42578125" style="131"/>
    <col min="11290" max="11290" width="10.85546875" style="131" customWidth="1"/>
    <col min="11291" max="11520" width="11.42578125" style="131"/>
    <col min="11521" max="11521" width="11.42578125" style="131" bestFit="1" customWidth="1"/>
    <col min="11522" max="11522" width="34.42578125" style="131" customWidth="1"/>
    <col min="11523" max="11523" width="14.28515625" style="131" customWidth="1"/>
    <col min="11524" max="11524" width="15.7109375" style="131" customWidth="1"/>
    <col min="11525" max="11525" width="12.42578125" style="131" bestFit="1" customWidth="1"/>
    <col min="11526" max="11526" width="14.140625" style="131" bestFit="1" customWidth="1"/>
    <col min="11527" max="11527" width="12" style="131" customWidth="1"/>
    <col min="11528" max="11529" width="10.85546875" style="131" customWidth="1"/>
    <col min="11530" max="11530" width="14.28515625" style="131" customWidth="1"/>
    <col min="11531" max="11531" width="10" style="131" bestFit="1" customWidth="1"/>
    <col min="11532" max="11533" width="12.28515625" style="131" bestFit="1" customWidth="1"/>
    <col min="11534" max="11534" width="14.140625" style="131" customWidth="1"/>
    <col min="11535" max="11535" width="15.140625" style="131" customWidth="1"/>
    <col min="11536" max="11536" width="11.42578125" style="131"/>
    <col min="11537" max="11537" width="10.85546875" style="131" customWidth="1"/>
    <col min="11538" max="11540" width="11.42578125" style="131"/>
    <col min="11541" max="11541" width="13.85546875" style="131" customWidth="1"/>
    <col min="11542" max="11545" width="11.42578125" style="131"/>
    <col min="11546" max="11546" width="10.85546875" style="131" customWidth="1"/>
    <col min="11547" max="11776" width="11.42578125" style="131"/>
    <col min="11777" max="11777" width="11.42578125" style="131" bestFit="1" customWidth="1"/>
    <col min="11778" max="11778" width="34.42578125" style="131" customWidth="1"/>
    <col min="11779" max="11779" width="14.28515625" style="131" customWidth="1"/>
    <col min="11780" max="11780" width="15.7109375" style="131" customWidth="1"/>
    <col min="11781" max="11781" width="12.42578125" style="131" bestFit="1" customWidth="1"/>
    <col min="11782" max="11782" width="14.140625" style="131" bestFit="1" customWidth="1"/>
    <col min="11783" max="11783" width="12" style="131" customWidth="1"/>
    <col min="11784" max="11785" width="10.85546875" style="131" customWidth="1"/>
    <col min="11786" max="11786" width="14.28515625" style="131" customWidth="1"/>
    <col min="11787" max="11787" width="10" style="131" bestFit="1" customWidth="1"/>
    <col min="11788" max="11789" width="12.28515625" style="131" bestFit="1" customWidth="1"/>
    <col min="11790" max="11790" width="14.140625" style="131" customWidth="1"/>
    <col min="11791" max="11791" width="15.140625" style="131" customWidth="1"/>
    <col min="11792" max="11792" width="11.42578125" style="131"/>
    <col min="11793" max="11793" width="10.85546875" style="131" customWidth="1"/>
    <col min="11794" max="11796" width="11.42578125" style="131"/>
    <col min="11797" max="11797" width="13.85546875" style="131" customWidth="1"/>
    <col min="11798" max="11801" width="11.42578125" style="131"/>
    <col min="11802" max="11802" width="10.85546875" style="131" customWidth="1"/>
    <col min="11803" max="12032" width="11.42578125" style="131"/>
    <col min="12033" max="12033" width="11.42578125" style="131" bestFit="1" customWidth="1"/>
    <col min="12034" max="12034" width="34.42578125" style="131" customWidth="1"/>
    <col min="12035" max="12035" width="14.28515625" style="131" customWidth="1"/>
    <col min="12036" max="12036" width="15.7109375" style="131" customWidth="1"/>
    <col min="12037" max="12037" width="12.42578125" style="131" bestFit="1" customWidth="1"/>
    <col min="12038" max="12038" width="14.140625" style="131" bestFit="1" customWidth="1"/>
    <col min="12039" max="12039" width="12" style="131" customWidth="1"/>
    <col min="12040" max="12041" width="10.85546875" style="131" customWidth="1"/>
    <col min="12042" max="12042" width="14.28515625" style="131" customWidth="1"/>
    <col min="12043" max="12043" width="10" style="131" bestFit="1" customWidth="1"/>
    <col min="12044" max="12045" width="12.28515625" style="131" bestFit="1" customWidth="1"/>
    <col min="12046" max="12046" width="14.140625" style="131" customWidth="1"/>
    <col min="12047" max="12047" width="15.140625" style="131" customWidth="1"/>
    <col min="12048" max="12048" width="11.42578125" style="131"/>
    <col min="12049" max="12049" width="10.85546875" style="131" customWidth="1"/>
    <col min="12050" max="12052" width="11.42578125" style="131"/>
    <col min="12053" max="12053" width="13.85546875" style="131" customWidth="1"/>
    <col min="12054" max="12057" width="11.42578125" style="131"/>
    <col min="12058" max="12058" width="10.85546875" style="131" customWidth="1"/>
    <col min="12059" max="12288" width="11.42578125" style="131"/>
    <col min="12289" max="12289" width="11.42578125" style="131" bestFit="1" customWidth="1"/>
    <col min="12290" max="12290" width="34.42578125" style="131" customWidth="1"/>
    <col min="12291" max="12291" width="14.28515625" style="131" customWidth="1"/>
    <col min="12292" max="12292" width="15.7109375" style="131" customWidth="1"/>
    <col min="12293" max="12293" width="12.42578125" style="131" bestFit="1" customWidth="1"/>
    <col min="12294" max="12294" width="14.140625" style="131" bestFit="1" customWidth="1"/>
    <col min="12295" max="12295" width="12" style="131" customWidth="1"/>
    <col min="12296" max="12297" width="10.85546875" style="131" customWidth="1"/>
    <col min="12298" max="12298" width="14.28515625" style="131" customWidth="1"/>
    <col min="12299" max="12299" width="10" style="131" bestFit="1" customWidth="1"/>
    <col min="12300" max="12301" width="12.28515625" style="131" bestFit="1" customWidth="1"/>
    <col min="12302" max="12302" width="14.140625" style="131" customWidth="1"/>
    <col min="12303" max="12303" width="15.140625" style="131" customWidth="1"/>
    <col min="12304" max="12304" width="11.42578125" style="131"/>
    <col min="12305" max="12305" width="10.85546875" style="131" customWidth="1"/>
    <col min="12306" max="12308" width="11.42578125" style="131"/>
    <col min="12309" max="12309" width="13.85546875" style="131" customWidth="1"/>
    <col min="12310" max="12313" width="11.42578125" style="131"/>
    <col min="12314" max="12314" width="10.85546875" style="131" customWidth="1"/>
    <col min="12315" max="12544" width="11.42578125" style="131"/>
    <col min="12545" max="12545" width="11.42578125" style="131" bestFit="1" customWidth="1"/>
    <col min="12546" max="12546" width="34.42578125" style="131" customWidth="1"/>
    <col min="12547" max="12547" width="14.28515625" style="131" customWidth="1"/>
    <col min="12548" max="12548" width="15.7109375" style="131" customWidth="1"/>
    <col min="12549" max="12549" width="12.42578125" style="131" bestFit="1" customWidth="1"/>
    <col min="12550" max="12550" width="14.140625" style="131" bestFit="1" customWidth="1"/>
    <col min="12551" max="12551" width="12" style="131" customWidth="1"/>
    <col min="12552" max="12553" width="10.85546875" style="131" customWidth="1"/>
    <col min="12554" max="12554" width="14.28515625" style="131" customWidth="1"/>
    <col min="12555" max="12555" width="10" style="131" bestFit="1" customWidth="1"/>
    <col min="12556" max="12557" width="12.28515625" style="131" bestFit="1" customWidth="1"/>
    <col min="12558" max="12558" width="14.140625" style="131" customWidth="1"/>
    <col min="12559" max="12559" width="15.140625" style="131" customWidth="1"/>
    <col min="12560" max="12560" width="11.42578125" style="131"/>
    <col min="12561" max="12561" width="10.85546875" style="131" customWidth="1"/>
    <col min="12562" max="12564" width="11.42578125" style="131"/>
    <col min="12565" max="12565" width="13.85546875" style="131" customWidth="1"/>
    <col min="12566" max="12569" width="11.42578125" style="131"/>
    <col min="12570" max="12570" width="10.85546875" style="131" customWidth="1"/>
    <col min="12571" max="12800" width="11.42578125" style="131"/>
    <col min="12801" max="12801" width="11.42578125" style="131" bestFit="1" customWidth="1"/>
    <col min="12802" max="12802" width="34.42578125" style="131" customWidth="1"/>
    <col min="12803" max="12803" width="14.28515625" style="131" customWidth="1"/>
    <col min="12804" max="12804" width="15.7109375" style="131" customWidth="1"/>
    <col min="12805" max="12805" width="12.42578125" style="131" bestFit="1" customWidth="1"/>
    <col min="12806" max="12806" width="14.140625" style="131" bestFit="1" customWidth="1"/>
    <col min="12807" max="12807" width="12" style="131" customWidth="1"/>
    <col min="12808" max="12809" width="10.85546875" style="131" customWidth="1"/>
    <col min="12810" max="12810" width="14.28515625" style="131" customWidth="1"/>
    <col min="12811" max="12811" width="10" style="131" bestFit="1" customWidth="1"/>
    <col min="12812" max="12813" width="12.28515625" style="131" bestFit="1" customWidth="1"/>
    <col min="12814" max="12814" width="14.140625" style="131" customWidth="1"/>
    <col min="12815" max="12815" width="15.140625" style="131" customWidth="1"/>
    <col min="12816" max="12816" width="11.42578125" style="131"/>
    <col min="12817" max="12817" width="10.85546875" style="131" customWidth="1"/>
    <col min="12818" max="12820" width="11.42578125" style="131"/>
    <col min="12821" max="12821" width="13.85546875" style="131" customWidth="1"/>
    <col min="12822" max="12825" width="11.42578125" style="131"/>
    <col min="12826" max="12826" width="10.85546875" style="131" customWidth="1"/>
    <col min="12827" max="13056" width="11.42578125" style="131"/>
    <col min="13057" max="13057" width="11.42578125" style="131" bestFit="1" customWidth="1"/>
    <col min="13058" max="13058" width="34.42578125" style="131" customWidth="1"/>
    <col min="13059" max="13059" width="14.28515625" style="131" customWidth="1"/>
    <col min="13060" max="13060" width="15.7109375" style="131" customWidth="1"/>
    <col min="13061" max="13061" width="12.42578125" style="131" bestFit="1" customWidth="1"/>
    <col min="13062" max="13062" width="14.140625" style="131" bestFit="1" customWidth="1"/>
    <col min="13063" max="13063" width="12" style="131" customWidth="1"/>
    <col min="13064" max="13065" width="10.85546875" style="131" customWidth="1"/>
    <col min="13066" max="13066" width="14.28515625" style="131" customWidth="1"/>
    <col min="13067" max="13067" width="10" style="131" bestFit="1" customWidth="1"/>
    <col min="13068" max="13069" width="12.28515625" style="131" bestFit="1" customWidth="1"/>
    <col min="13070" max="13070" width="14.140625" style="131" customWidth="1"/>
    <col min="13071" max="13071" width="15.140625" style="131" customWidth="1"/>
    <col min="13072" max="13072" width="11.42578125" style="131"/>
    <col min="13073" max="13073" width="10.85546875" style="131" customWidth="1"/>
    <col min="13074" max="13076" width="11.42578125" style="131"/>
    <col min="13077" max="13077" width="13.85546875" style="131" customWidth="1"/>
    <col min="13078" max="13081" width="11.42578125" style="131"/>
    <col min="13082" max="13082" width="10.85546875" style="131" customWidth="1"/>
    <col min="13083" max="13312" width="11.42578125" style="131"/>
    <col min="13313" max="13313" width="11.42578125" style="131" bestFit="1" customWidth="1"/>
    <col min="13314" max="13314" width="34.42578125" style="131" customWidth="1"/>
    <col min="13315" max="13315" width="14.28515625" style="131" customWidth="1"/>
    <col min="13316" max="13316" width="15.7109375" style="131" customWidth="1"/>
    <col min="13317" max="13317" width="12.42578125" style="131" bestFit="1" customWidth="1"/>
    <col min="13318" max="13318" width="14.140625" style="131" bestFit="1" customWidth="1"/>
    <col min="13319" max="13319" width="12" style="131" customWidth="1"/>
    <col min="13320" max="13321" width="10.85546875" style="131" customWidth="1"/>
    <col min="13322" max="13322" width="14.28515625" style="131" customWidth="1"/>
    <col min="13323" max="13323" width="10" style="131" bestFit="1" customWidth="1"/>
    <col min="13324" max="13325" width="12.28515625" style="131" bestFit="1" customWidth="1"/>
    <col min="13326" max="13326" width="14.140625" style="131" customWidth="1"/>
    <col min="13327" max="13327" width="15.140625" style="131" customWidth="1"/>
    <col min="13328" max="13328" width="11.42578125" style="131"/>
    <col min="13329" max="13329" width="10.85546875" style="131" customWidth="1"/>
    <col min="13330" max="13332" width="11.42578125" style="131"/>
    <col min="13333" max="13333" width="13.85546875" style="131" customWidth="1"/>
    <col min="13334" max="13337" width="11.42578125" style="131"/>
    <col min="13338" max="13338" width="10.85546875" style="131" customWidth="1"/>
    <col min="13339" max="13568" width="11.42578125" style="131"/>
    <col min="13569" max="13569" width="11.42578125" style="131" bestFit="1" customWidth="1"/>
    <col min="13570" max="13570" width="34.42578125" style="131" customWidth="1"/>
    <col min="13571" max="13571" width="14.28515625" style="131" customWidth="1"/>
    <col min="13572" max="13572" width="15.7109375" style="131" customWidth="1"/>
    <col min="13573" max="13573" width="12.42578125" style="131" bestFit="1" customWidth="1"/>
    <col min="13574" max="13574" width="14.140625" style="131" bestFit="1" customWidth="1"/>
    <col min="13575" max="13575" width="12" style="131" customWidth="1"/>
    <col min="13576" max="13577" width="10.85546875" style="131" customWidth="1"/>
    <col min="13578" max="13578" width="14.28515625" style="131" customWidth="1"/>
    <col min="13579" max="13579" width="10" style="131" bestFit="1" customWidth="1"/>
    <col min="13580" max="13581" width="12.28515625" style="131" bestFit="1" customWidth="1"/>
    <col min="13582" max="13582" width="14.140625" style="131" customWidth="1"/>
    <col min="13583" max="13583" width="15.140625" style="131" customWidth="1"/>
    <col min="13584" max="13584" width="11.42578125" style="131"/>
    <col min="13585" max="13585" width="10.85546875" style="131" customWidth="1"/>
    <col min="13586" max="13588" width="11.42578125" style="131"/>
    <col min="13589" max="13589" width="13.85546875" style="131" customWidth="1"/>
    <col min="13590" max="13593" width="11.42578125" style="131"/>
    <col min="13594" max="13594" width="10.85546875" style="131" customWidth="1"/>
    <col min="13595" max="13824" width="11.42578125" style="131"/>
    <col min="13825" max="13825" width="11.42578125" style="131" bestFit="1" customWidth="1"/>
    <col min="13826" max="13826" width="34.42578125" style="131" customWidth="1"/>
    <col min="13827" max="13827" width="14.28515625" style="131" customWidth="1"/>
    <col min="13828" max="13828" width="15.7109375" style="131" customWidth="1"/>
    <col min="13829" max="13829" width="12.42578125" style="131" bestFit="1" customWidth="1"/>
    <col min="13830" max="13830" width="14.140625" style="131" bestFit="1" customWidth="1"/>
    <col min="13831" max="13831" width="12" style="131" customWidth="1"/>
    <col min="13832" max="13833" width="10.85546875" style="131" customWidth="1"/>
    <col min="13834" max="13834" width="14.28515625" style="131" customWidth="1"/>
    <col min="13835" max="13835" width="10" style="131" bestFit="1" customWidth="1"/>
    <col min="13836" max="13837" width="12.28515625" style="131" bestFit="1" customWidth="1"/>
    <col min="13838" max="13838" width="14.140625" style="131" customWidth="1"/>
    <col min="13839" max="13839" width="15.140625" style="131" customWidth="1"/>
    <col min="13840" max="13840" width="11.42578125" style="131"/>
    <col min="13841" max="13841" width="10.85546875" style="131" customWidth="1"/>
    <col min="13842" max="13844" width="11.42578125" style="131"/>
    <col min="13845" max="13845" width="13.85546875" style="131" customWidth="1"/>
    <col min="13846" max="13849" width="11.42578125" style="131"/>
    <col min="13850" max="13850" width="10.85546875" style="131" customWidth="1"/>
    <col min="13851" max="14080" width="11.42578125" style="131"/>
    <col min="14081" max="14081" width="11.42578125" style="131" bestFit="1" customWidth="1"/>
    <col min="14082" max="14082" width="34.42578125" style="131" customWidth="1"/>
    <col min="14083" max="14083" width="14.28515625" style="131" customWidth="1"/>
    <col min="14084" max="14084" width="15.7109375" style="131" customWidth="1"/>
    <col min="14085" max="14085" width="12.42578125" style="131" bestFit="1" customWidth="1"/>
    <col min="14086" max="14086" width="14.140625" style="131" bestFit="1" customWidth="1"/>
    <col min="14087" max="14087" width="12" style="131" customWidth="1"/>
    <col min="14088" max="14089" width="10.85546875" style="131" customWidth="1"/>
    <col min="14090" max="14090" width="14.28515625" style="131" customWidth="1"/>
    <col min="14091" max="14091" width="10" style="131" bestFit="1" customWidth="1"/>
    <col min="14092" max="14093" width="12.28515625" style="131" bestFit="1" customWidth="1"/>
    <col min="14094" max="14094" width="14.140625" style="131" customWidth="1"/>
    <col min="14095" max="14095" width="15.140625" style="131" customWidth="1"/>
    <col min="14096" max="14096" width="11.42578125" style="131"/>
    <col min="14097" max="14097" width="10.85546875" style="131" customWidth="1"/>
    <col min="14098" max="14100" width="11.42578125" style="131"/>
    <col min="14101" max="14101" width="13.85546875" style="131" customWidth="1"/>
    <col min="14102" max="14105" width="11.42578125" style="131"/>
    <col min="14106" max="14106" width="10.85546875" style="131" customWidth="1"/>
    <col min="14107" max="14336" width="11.42578125" style="131"/>
    <col min="14337" max="14337" width="11.42578125" style="131" bestFit="1" customWidth="1"/>
    <col min="14338" max="14338" width="34.42578125" style="131" customWidth="1"/>
    <col min="14339" max="14339" width="14.28515625" style="131" customWidth="1"/>
    <col min="14340" max="14340" width="15.7109375" style="131" customWidth="1"/>
    <col min="14341" max="14341" width="12.42578125" style="131" bestFit="1" customWidth="1"/>
    <col min="14342" max="14342" width="14.140625" style="131" bestFit="1" customWidth="1"/>
    <col min="14343" max="14343" width="12" style="131" customWidth="1"/>
    <col min="14344" max="14345" width="10.85546875" style="131" customWidth="1"/>
    <col min="14346" max="14346" width="14.28515625" style="131" customWidth="1"/>
    <col min="14347" max="14347" width="10" style="131" bestFit="1" customWidth="1"/>
    <col min="14348" max="14349" width="12.28515625" style="131" bestFit="1" customWidth="1"/>
    <col min="14350" max="14350" width="14.140625" style="131" customWidth="1"/>
    <col min="14351" max="14351" width="15.140625" style="131" customWidth="1"/>
    <col min="14352" max="14352" width="11.42578125" style="131"/>
    <col min="14353" max="14353" width="10.85546875" style="131" customWidth="1"/>
    <col min="14354" max="14356" width="11.42578125" style="131"/>
    <col min="14357" max="14357" width="13.85546875" style="131" customWidth="1"/>
    <col min="14358" max="14361" width="11.42578125" style="131"/>
    <col min="14362" max="14362" width="10.85546875" style="131" customWidth="1"/>
    <col min="14363" max="14592" width="11.42578125" style="131"/>
    <col min="14593" max="14593" width="11.42578125" style="131" bestFit="1" customWidth="1"/>
    <col min="14594" max="14594" width="34.42578125" style="131" customWidth="1"/>
    <col min="14595" max="14595" width="14.28515625" style="131" customWidth="1"/>
    <col min="14596" max="14596" width="15.7109375" style="131" customWidth="1"/>
    <col min="14597" max="14597" width="12.42578125" style="131" bestFit="1" customWidth="1"/>
    <col min="14598" max="14598" width="14.140625" style="131" bestFit="1" customWidth="1"/>
    <col min="14599" max="14599" width="12" style="131" customWidth="1"/>
    <col min="14600" max="14601" width="10.85546875" style="131" customWidth="1"/>
    <col min="14602" max="14602" width="14.28515625" style="131" customWidth="1"/>
    <col min="14603" max="14603" width="10" style="131" bestFit="1" customWidth="1"/>
    <col min="14604" max="14605" width="12.28515625" style="131" bestFit="1" customWidth="1"/>
    <col min="14606" max="14606" width="14.140625" style="131" customWidth="1"/>
    <col min="14607" max="14607" width="15.140625" style="131" customWidth="1"/>
    <col min="14608" max="14608" width="11.42578125" style="131"/>
    <col min="14609" max="14609" width="10.85546875" style="131" customWidth="1"/>
    <col min="14610" max="14612" width="11.42578125" style="131"/>
    <col min="14613" max="14613" width="13.85546875" style="131" customWidth="1"/>
    <col min="14614" max="14617" width="11.42578125" style="131"/>
    <col min="14618" max="14618" width="10.85546875" style="131" customWidth="1"/>
    <col min="14619" max="14848" width="11.42578125" style="131"/>
    <col min="14849" max="14849" width="11.42578125" style="131" bestFit="1" customWidth="1"/>
    <col min="14850" max="14850" width="34.42578125" style="131" customWidth="1"/>
    <col min="14851" max="14851" width="14.28515625" style="131" customWidth="1"/>
    <col min="14852" max="14852" width="15.7109375" style="131" customWidth="1"/>
    <col min="14853" max="14853" width="12.42578125" style="131" bestFit="1" customWidth="1"/>
    <col min="14854" max="14854" width="14.140625" style="131" bestFit="1" customWidth="1"/>
    <col min="14855" max="14855" width="12" style="131" customWidth="1"/>
    <col min="14856" max="14857" width="10.85546875" style="131" customWidth="1"/>
    <col min="14858" max="14858" width="14.28515625" style="131" customWidth="1"/>
    <col min="14859" max="14859" width="10" style="131" bestFit="1" customWidth="1"/>
    <col min="14860" max="14861" width="12.28515625" style="131" bestFit="1" customWidth="1"/>
    <col min="14862" max="14862" width="14.140625" style="131" customWidth="1"/>
    <col min="14863" max="14863" width="15.140625" style="131" customWidth="1"/>
    <col min="14864" max="14864" width="11.42578125" style="131"/>
    <col min="14865" max="14865" width="10.85546875" style="131" customWidth="1"/>
    <col min="14866" max="14868" width="11.42578125" style="131"/>
    <col min="14869" max="14869" width="13.85546875" style="131" customWidth="1"/>
    <col min="14870" max="14873" width="11.42578125" style="131"/>
    <col min="14874" max="14874" width="10.85546875" style="131" customWidth="1"/>
    <col min="14875" max="15104" width="11.42578125" style="131"/>
    <col min="15105" max="15105" width="11.42578125" style="131" bestFit="1" customWidth="1"/>
    <col min="15106" max="15106" width="34.42578125" style="131" customWidth="1"/>
    <col min="15107" max="15107" width="14.28515625" style="131" customWidth="1"/>
    <col min="15108" max="15108" width="15.7109375" style="131" customWidth="1"/>
    <col min="15109" max="15109" width="12.42578125" style="131" bestFit="1" customWidth="1"/>
    <col min="15110" max="15110" width="14.140625" style="131" bestFit="1" customWidth="1"/>
    <col min="15111" max="15111" width="12" style="131" customWidth="1"/>
    <col min="15112" max="15113" width="10.85546875" style="131" customWidth="1"/>
    <col min="15114" max="15114" width="14.28515625" style="131" customWidth="1"/>
    <col min="15115" max="15115" width="10" style="131" bestFit="1" customWidth="1"/>
    <col min="15116" max="15117" width="12.28515625" style="131" bestFit="1" customWidth="1"/>
    <col min="15118" max="15118" width="14.140625" style="131" customWidth="1"/>
    <col min="15119" max="15119" width="15.140625" style="131" customWidth="1"/>
    <col min="15120" max="15120" width="11.42578125" style="131"/>
    <col min="15121" max="15121" width="10.85546875" style="131" customWidth="1"/>
    <col min="15122" max="15124" width="11.42578125" style="131"/>
    <col min="15125" max="15125" width="13.85546875" style="131" customWidth="1"/>
    <col min="15126" max="15129" width="11.42578125" style="131"/>
    <col min="15130" max="15130" width="10.85546875" style="131" customWidth="1"/>
    <col min="15131" max="15360" width="11.42578125" style="131"/>
    <col min="15361" max="15361" width="11.42578125" style="131" bestFit="1" customWidth="1"/>
    <col min="15362" max="15362" width="34.42578125" style="131" customWidth="1"/>
    <col min="15363" max="15363" width="14.28515625" style="131" customWidth="1"/>
    <col min="15364" max="15364" width="15.7109375" style="131" customWidth="1"/>
    <col min="15365" max="15365" width="12.42578125" style="131" bestFit="1" customWidth="1"/>
    <col min="15366" max="15366" width="14.140625" style="131" bestFit="1" customWidth="1"/>
    <col min="15367" max="15367" width="12" style="131" customWidth="1"/>
    <col min="15368" max="15369" width="10.85546875" style="131" customWidth="1"/>
    <col min="15370" max="15370" width="14.28515625" style="131" customWidth="1"/>
    <col min="15371" max="15371" width="10" style="131" bestFit="1" customWidth="1"/>
    <col min="15372" max="15373" width="12.28515625" style="131" bestFit="1" customWidth="1"/>
    <col min="15374" max="15374" width="14.140625" style="131" customWidth="1"/>
    <col min="15375" max="15375" width="15.140625" style="131" customWidth="1"/>
    <col min="15376" max="15376" width="11.42578125" style="131"/>
    <col min="15377" max="15377" width="10.85546875" style="131" customWidth="1"/>
    <col min="15378" max="15380" width="11.42578125" style="131"/>
    <col min="15381" max="15381" width="13.85546875" style="131" customWidth="1"/>
    <col min="15382" max="15385" width="11.42578125" style="131"/>
    <col min="15386" max="15386" width="10.85546875" style="131" customWidth="1"/>
    <col min="15387" max="15616" width="11.42578125" style="131"/>
    <col min="15617" max="15617" width="11.42578125" style="131" bestFit="1" customWidth="1"/>
    <col min="15618" max="15618" width="34.42578125" style="131" customWidth="1"/>
    <col min="15619" max="15619" width="14.28515625" style="131" customWidth="1"/>
    <col min="15620" max="15620" width="15.7109375" style="131" customWidth="1"/>
    <col min="15621" max="15621" width="12.42578125" style="131" bestFit="1" customWidth="1"/>
    <col min="15622" max="15622" width="14.140625" style="131" bestFit="1" customWidth="1"/>
    <col min="15623" max="15623" width="12" style="131" customWidth="1"/>
    <col min="15624" max="15625" width="10.85546875" style="131" customWidth="1"/>
    <col min="15626" max="15626" width="14.28515625" style="131" customWidth="1"/>
    <col min="15627" max="15627" width="10" style="131" bestFit="1" customWidth="1"/>
    <col min="15628" max="15629" width="12.28515625" style="131" bestFit="1" customWidth="1"/>
    <col min="15630" max="15630" width="14.140625" style="131" customWidth="1"/>
    <col min="15631" max="15631" width="15.140625" style="131" customWidth="1"/>
    <col min="15632" max="15632" width="11.42578125" style="131"/>
    <col min="15633" max="15633" width="10.85546875" style="131" customWidth="1"/>
    <col min="15634" max="15636" width="11.42578125" style="131"/>
    <col min="15637" max="15637" width="13.85546875" style="131" customWidth="1"/>
    <col min="15638" max="15641" width="11.42578125" style="131"/>
    <col min="15642" max="15642" width="10.85546875" style="131" customWidth="1"/>
    <col min="15643" max="15872" width="11.42578125" style="131"/>
    <col min="15873" max="15873" width="11.42578125" style="131" bestFit="1" customWidth="1"/>
    <col min="15874" max="15874" width="34.42578125" style="131" customWidth="1"/>
    <col min="15875" max="15875" width="14.28515625" style="131" customWidth="1"/>
    <col min="15876" max="15876" width="15.7109375" style="131" customWidth="1"/>
    <col min="15877" max="15877" width="12.42578125" style="131" bestFit="1" customWidth="1"/>
    <col min="15878" max="15878" width="14.140625" style="131" bestFit="1" customWidth="1"/>
    <col min="15879" max="15879" width="12" style="131" customWidth="1"/>
    <col min="15880" max="15881" width="10.85546875" style="131" customWidth="1"/>
    <col min="15882" max="15882" width="14.28515625" style="131" customWidth="1"/>
    <col min="15883" max="15883" width="10" style="131" bestFit="1" customWidth="1"/>
    <col min="15884" max="15885" width="12.28515625" style="131" bestFit="1" customWidth="1"/>
    <col min="15886" max="15886" width="14.140625" style="131" customWidth="1"/>
    <col min="15887" max="15887" width="15.140625" style="131" customWidth="1"/>
    <col min="15888" max="15888" width="11.42578125" style="131"/>
    <col min="15889" max="15889" width="10.85546875" style="131" customWidth="1"/>
    <col min="15890" max="15892" width="11.42578125" style="131"/>
    <col min="15893" max="15893" width="13.85546875" style="131" customWidth="1"/>
    <col min="15894" max="15897" width="11.42578125" style="131"/>
    <col min="15898" max="15898" width="10.85546875" style="131" customWidth="1"/>
    <col min="15899" max="16128" width="11.42578125" style="131"/>
    <col min="16129" max="16129" width="11.42578125" style="131" bestFit="1" customWidth="1"/>
    <col min="16130" max="16130" width="34.42578125" style="131" customWidth="1"/>
    <col min="16131" max="16131" width="14.28515625" style="131" customWidth="1"/>
    <col min="16132" max="16132" width="15.7109375" style="131" customWidth="1"/>
    <col min="16133" max="16133" width="12.42578125" style="131" bestFit="1" customWidth="1"/>
    <col min="16134" max="16134" width="14.140625" style="131" bestFit="1" customWidth="1"/>
    <col min="16135" max="16135" width="12" style="131" customWidth="1"/>
    <col min="16136" max="16137" width="10.85546875" style="131" customWidth="1"/>
    <col min="16138" max="16138" width="14.28515625" style="131" customWidth="1"/>
    <col min="16139" max="16139" width="10" style="131" bestFit="1" customWidth="1"/>
    <col min="16140" max="16141" width="12.28515625" style="131" bestFit="1" customWidth="1"/>
    <col min="16142" max="16142" width="14.140625" style="131" customWidth="1"/>
    <col min="16143" max="16143" width="15.140625" style="131" customWidth="1"/>
    <col min="16144" max="16144" width="11.42578125" style="131"/>
    <col min="16145" max="16145" width="10.85546875" style="131" customWidth="1"/>
    <col min="16146" max="16148" width="11.42578125" style="131"/>
    <col min="16149" max="16149" width="13.85546875" style="131" customWidth="1"/>
    <col min="16150" max="16153" width="11.42578125" style="131"/>
    <col min="16154" max="16154" width="10.85546875" style="131" customWidth="1"/>
    <col min="16155" max="16384" width="11.42578125" style="131"/>
  </cols>
  <sheetData>
    <row r="1" spans="1:39" ht="24" customHeight="1">
      <c r="A1" s="232" t="s">
        <v>345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Q1" s="131"/>
      <c r="Z1" s="131"/>
    </row>
    <row r="2" spans="1:39" s="3" customFormat="1" ht="90.75" customHeight="1">
      <c r="A2" s="132" t="s">
        <v>17</v>
      </c>
      <c r="B2" s="132" t="s">
        <v>18</v>
      </c>
      <c r="C2" s="96" t="s">
        <v>343</v>
      </c>
      <c r="D2" s="97" t="s">
        <v>346</v>
      </c>
      <c r="E2" s="97" t="s">
        <v>11</v>
      </c>
      <c r="F2" s="97" t="s">
        <v>12</v>
      </c>
      <c r="G2" s="97" t="s">
        <v>13</v>
      </c>
      <c r="H2" s="97" t="s">
        <v>347</v>
      </c>
      <c r="I2" s="97" t="s">
        <v>19</v>
      </c>
      <c r="J2" s="97" t="s">
        <v>348</v>
      </c>
      <c r="K2" s="97" t="s">
        <v>15</v>
      </c>
      <c r="L2" s="100" t="s">
        <v>298</v>
      </c>
      <c r="M2" s="101" t="s">
        <v>10</v>
      </c>
      <c r="N2" s="101" t="s">
        <v>11</v>
      </c>
      <c r="O2" s="101" t="s">
        <v>12</v>
      </c>
      <c r="P2" s="101" t="s">
        <v>13</v>
      </c>
      <c r="Q2" s="101" t="s">
        <v>347</v>
      </c>
      <c r="R2" s="101" t="s">
        <v>19</v>
      </c>
      <c r="S2" s="101" t="s">
        <v>348</v>
      </c>
      <c r="T2" s="101" t="s">
        <v>15</v>
      </c>
      <c r="U2" s="98" t="s">
        <v>344</v>
      </c>
      <c r="V2" s="99" t="s">
        <v>10</v>
      </c>
      <c r="W2" s="99" t="s">
        <v>11</v>
      </c>
      <c r="X2" s="99" t="s">
        <v>12</v>
      </c>
      <c r="Y2" s="99" t="s">
        <v>13</v>
      </c>
      <c r="Z2" s="99" t="s">
        <v>347</v>
      </c>
      <c r="AA2" s="99" t="s">
        <v>19</v>
      </c>
      <c r="AB2" s="99" t="s">
        <v>348</v>
      </c>
      <c r="AC2" s="99" t="s">
        <v>15</v>
      </c>
    </row>
    <row r="3" spans="1:39">
      <c r="A3" s="133"/>
      <c r="B3" s="134"/>
      <c r="C3" s="135"/>
      <c r="D3" s="135"/>
      <c r="E3" s="135"/>
      <c r="F3" s="135"/>
      <c r="G3" s="135"/>
      <c r="H3" s="136"/>
      <c r="I3" s="135"/>
      <c r="J3" s="135"/>
      <c r="K3" s="135"/>
      <c r="L3" s="135"/>
      <c r="M3" s="135"/>
      <c r="N3" s="135"/>
      <c r="O3" s="135"/>
      <c r="P3" s="135"/>
      <c r="Q3" s="136"/>
      <c r="R3" s="135"/>
      <c r="S3" s="135"/>
      <c r="T3" s="135"/>
      <c r="U3" s="135"/>
      <c r="V3" s="135"/>
      <c r="W3" s="135"/>
      <c r="X3" s="135"/>
      <c r="Y3" s="135"/>
      <c r="Z3" s="136"/>
      <c r="AA3" s="135"/>
      <c r="AB3" s="135"/>
      <c r="AC3" s="135"/>
      <c r="AD3" s="137"/>
      <c r="AE3" s="137"/>
      <c r="AF3" s="137"/>
      <c r="AG3" s="137"/>
      <c r="AH3" s="137"/>
      <c r="AI3" s="137"/>
      <c r="AJ3" s="137"/>
      <c r="AK3" s="137"/>
      <c r="AL3" s="137"/>
      <c r="AM3" s="137"/>
    </row>
    <row r="4" spans="1:39" s="3" customFormat="1">
      <c r="A4" s="133"/>
      <c r="B4" s="138" t="s">
        <v>35</v>
      </c>
      <c r="C4" s="139"/>
      <c r="D4" s="139"/>
      <c r="E4" s="139"/>
      <c r="F4" s="139"/>
      <c r="G4" s="139"/>
      <c r="H4" s="140"/>
      <c r="I4" s="139"/>
      <c r="J4" s="139"/>
      <c r="K4" s="139"/>
      <c r="L4" s="139"/>
      <c r="M4" s="139"/>
      <c r="N4" s="139"/>
      <c r="O4" s="139"/>
      <c r="P4" s="139"/>
      <c r="Q4" s="140"/>
      <c r="R4" s="139"/>
      <c r="S4" s="139"/>
      <c r="T4" s="139"/>
      <c r="U4" s="139"/>
      <c r="V4" s="139"/>
      <c r="W4" s="139"/>
      <c r="X4" s="139"/>
      <c r="Y4" s="139"/>
      <c r="Z4" s="140"/>
      <c r="AA4" s="139"/>
      <c r="AB4" s="139"/>
      <c r="AC4" s="139"/>
      <c r="AD4" s="141"/>
      <c r="AE4" s="141"/>
      <c r="AF4" s="141"/>
      <c r="AG4" s="141"/>
      <c r="AH4" s="141"/>
      <c r="AI4" s="141"/>
      <c r="AJ4" s="141"/>
      <c r="AK4" s="141"/>
      <c r="AL4" s="141"/>
      <c r="AM4" s="141"/>
    </row>
    <row r="5" spans="1:39">
      <c r="A5" s="133"/>
      <c r="B5" s="160" t="s">
        <v>365</v>
      </c>
      <c r="C5" s="139">
        <f>SUM(C7,C64,C107,C137,C175)</f>
        <v>8194350</v>
      </c>
      <c r="D5" s="139">
        <f t="shared" ref="D5:AC5" si="0">SUM(D7,D64,D107,D137,D175)</f>
        <v>534590</v>
      </c>
      <c r="E5" s="139">
        <f t="shared" si="0"/>
        <v>16160</v>
      </c>
      <c r="F5" s="139">
        <f t="shared" si="0"/>
        <v>464550</v>
      </c>
      <c r="G5" s="139">
        <f t="shared" si="0"/>
        <v>1970000</v>
      </c>
      <c r="H5" s="139">
        <f t="shared" si="0"/>
        <v>5203050</v>
      </c>
      <c r="I5" s="139">
        <f t="shared" si="0"/>
        <v>3000</v>
      </c>
      <c r="J5" s="139">
        <f t="shared" si="0"/>
        <v>3000</v>
      </c>
      <c r="K5" s="139">
        <f t="shared" si="0"/>
        <v>0</v>
      </c>
      <c r="L5" s="139">
        <f t="shared" si="0"/>
        <v>14794350</v>
      </c>
      <c r="M5" s="139">
        <f t="shared" si="0"/>
        <v>534590</v>
      </c>
      <c r="N5" s="139">
        <f t="shared" si="0"/>
        <v>16160</v>
      </c>
      <c r="O5" s="139">
        <f t="shared" si="0"/>
        <v>464550</v>
      </c>
      <c r="P5" s="139">
        <f t="shared" si="0"/>
        <v>8570000</v>
      </c>
      <c r="Q5" s="139">
        <f t="shared" si="0"/>
        <v>5203050</v>
      </c>
      <c r="R5" s="139">
        <f t="shared" si="0"/>
        <v>3000</v>
      </c>
      <c r="S5" s="139">
        <f t="shared" si="0"/>
        <v>3000</v>
      </c>
      <c r="T5" s="139">
        <f t="shared" si="0"/>
        <v>0</v>
      </c>
      <c r="U5" s="139">
        <f t="shared" si="0"/>
        <v>6474350</v>
      </c>
      <c r="V5" s="139">
        <f t="shared" si="0"/>
        <v>534590</v>
      </c>
      <c r="W5" s="139">
        <f t="shared" si="0"/>
        <v>16160</v>
      </c>
      <c r="X5" s="139">
        <f t="shared" si="0"/>
        <v>464550</v>
      </c>
      <c r="Y5" s="139">
        <f t="shared" si="0"/>
        <v>270000</v>
      </c>
      <c r="Z5" s="139">
        <f t="shared" si="0"/>
        <v>5183050</v>
      </c>
      <c r="AA5" s="139">
        <f t="shared" si="0"/>
        <v>3000</v>
      </c>
      <c r="AB5" s="139">
        <f t="shared" si="0"/>
        <v>3000</v>
      </c>
      <c r="AC5" s="139">
        <f t="shared" si="0"/>
        <v>0</v>
      </c>
      <c r="AD5" s="137"/>
      <c r="AE5" s="137"/>
      <c r="AF5" s="137"/>
      <c r="AG5" s="137"/>
      <c r="AH5" s="137"/>
      <c r="AI5" s="137"/>
      <c r="AJ5" s="137"/>
      <c r="AK5" s="137"/>
      <c r="AL5" s="137"/>
      <c r="AM5" s="137"/>
    </row>
    <row r="6" spans="1:39" s="3" customFormat="1" ht="25.5">
      <c r="A6" s="142" t="s">
        <v>39</v>
      </c>
      <c r="B6" s="143" t="s">
        <v>349</v>
      </c>
      <c r="C6" s="139"/>
      <c r="D6" s="139"/>
      <c r="E6" s="139"/>
      <c r="F6" s="139"/>
      <c r="G6" s="139"/>
      <c r="H6" s="140"/>
      <c r="I6" s="139"/>
      <c r="J6" s="139"/>
      <c r="K6" s="139"/>
      <c r="L6" s="139"/>
      <c r="M6" s="139"/>
      <c r="N6" s="139"/>
      <c r="O6" s="139"/>
      <c r="P6" s="139"/>
      <c r="Q6" s="140"/>
      <c r="R6" s="139"/>
      <c r="S6" s="139"/>
      <c r="T6" s="139"/>
      <c r="U6" s="139"/>
      <c r="V6" s="139"/>
      <c r="W6" s="139"/>
      <c r="X6" s="139"/>
      <c r="Y6" s="139"/>
      <c r="Z6" s="140"/>
      <c r="AA6" s="139"/>
      <c r="AB6" s="139"/>
      <c r="AC6" s="139"/>
      <c r="AD6" s="141"/>
      <c r="AE6" s="141"/>
      <c r="AF6" s="141"/>
      <c r="AG6" s="141"/>
      <c r="AH6" s="141"/>
      <c r="AI6" s="141"/>
      <c r="AJ6" s="141"/>
      <c r="AK6" s="141"/>
      <c r="AL6" s="141"/>
      <c r="AM6" s="141"/>
    </row>
    <row r="7" spans="1:39" s="3" customFormat="1" ht="17.25" customHeight="1">
      <c r="A7" s="144" t="s">
        <v>38</v>
      </c>
      <c r="B7" s="145" t="s">
        <v>350</v>
      </c>
      <c r="C7" s="146">
        <f>SUM(D7:K7)</f>
        <v>5976260</v>
      </c>
      <c r="D7" s="146">
        <f t="shared" ref="D7:K7" si="1">SUM(D8,D51)</f>
        <v>524000</v>
      </c>
      <c r="E7" s="146">
        <f t="shared" si="1"/>
        <v>16160</v>
      </c>
      <c r="F7" s="146">
        <f t="shared" si="1"/>
        <v>227050</v>
      </c>
      <c r="G7" s="146">
        <f t="shared" si="1"/>
        <v>0</v>
      </c>
      <c r="H7" s="146">
        <f t="shared" si="1"/>
        <v>5203050</v>
      </c>
      <c r="I7" s="146">
        <f t="shared" si="1"/>
        <v>3000</v>
      </c>
      <c r="J7" s="146">
        <f t="shared" si="1"/>
        <v>3000</v>
      </c>
      <c r="K7" s="146">
        <f t="shared" si="1"/>
        <v>0</v>
      </c>
      <c r="L7" s="146">
        <f>SUM(M7:T7)</f>
        <v>5976260</v>
      </c>
      <c r="M7" s="146">
        <f>SUM(M8,M51)</f>
        <v>524000</v>
      </c>
      <c r="N7" s="146">
        <f t="shared" ref="N7:V7" si="2">SUM(N8,N51)</f>
        <v>16160</v>
      </c>
      <c r="O7" s="146">
        <f t="shared" si="2"/>
        <v>227050</v>
      </c>
      <c r="P7" s="146">
        <f t="shared" si="2"/>
        <v>0</v>
      </c>
      <c r="Q7" s="146">
        <f t="shared" si="2"/>
        <v>5203050</v>
      </c>
      <c r="R7" s="146">
        <f t="shared" si="2"/>
        <v>3000</v>
      </c>
      <c r="S7" s="146">
        <f t="shared" si="2"/>
        <v>3000</v>
      </c>
      <c r="T7" s="146">
        <f t="shared" si="2"/>
        <v>0</v>
      </c>
      <c r="U7" s="146">
        <f>SUM(V7:AC7)</f>
        <v>5956260</v>
      </c>
      <c r="V7" s="146">
        <f t="shared" si="2"/>
        <v>524000</v>
      </c>
      <c r="W7" s="146">
        <f t="shared" ref="W7" si="3">SUM(W8,W51)</f>
        <v>16160</v>
      </c>
      <c r="X7" s="146">
        <f t="shared" ref="X7" si="4">SUM(X8,X51)</f>
        <v>227050</v>
      </c>
      <c r="Y7" s="146">
        <f t="shared" ref="Y7" si="5">SUM(Y8,Y51)</f>
        <v>0</v>
      </c>
      <c r="Z7" s="146">
        <f t="shared" ref="Z7" si="6">SUM(Z8,Z51)</f>
        <v>5183050</v>
      </c>
      <c r="AA7" s="146">
        <f t="shared" ref="AA7" si="7">SUM(AA8,AA51)</f>
        <v>3000</v>
      </c>
      <c r="AB7" s="146">
        <f t="shared" ref="AB7" si="8">SUM(AB8,AB51)</f>
        <v>3000</v>
      </c>
      <c r="AC7" s="146">
        <f t="shared" ref="AC7" si="9">SUM(AC8,AC51)</f>
        <v>0</v>
      </c>
      <c r="AD7" s="141"/>
      <c r="AE7" s="141"/>
      <c r="AF7" s="141"/>
      <c r="AG7" s="141"/>
      <c r="AH7" s="141"/>
      <c r="AI7" s="141"/>
      <c r="AJ7" s="141"/>
      <c r="AK7" s="141"/>
      <c r="AL7" s="141"/>
      <c r="AM7" s="141"/>
    </row>
    <row r="8" spans="1:39" s="3" customFormat="1">
      <c r="A8" s="133">
        <v>3</v>
      </c>
      <c r="B8" s="147" t="s">
        <v>351</v>
      </c>
      <c r="C8" s="139">
        <f>SUM(D8:K8)</f>
        <v>5963600</v>
      </c>
      <c r="D8" s="139">
        <f t="shared" ref="D8:M8" si="10">SUM(D9,D17,D45,D50)</f>
        <v>524000</v>
      </c>
      <c r="E8" s="139">
        <f t="shared" si="10"/>
        <v>8500</v>
      </c>
      <c r="F8" s="139">
        <f t="shared" si="10"/>
        <v>225050</v>
      </c>
      <c r="G8" s="139">
        <f t="shared" si="10"/>
        <v>0</v>
      </c>
      <c r="H8" s="139">
        <f t="shared" si="10"/>
        <v>5203050</v>
      </c>
      <c r="I8" s="139">
        <f t="shared" si="10"/>
        <v>0</v>
      </c>
      <c r="J8" s="139">
        <f t="shared" si="10"/>
        <v>3000</v>
      </c>
      <c r="K8" s="139">
        <f t="shared" si="10"/>
        <v>0</v>
      </c>
      <c r="L8" s="139">
        <f>SUM(M8:T8)</f>
        <v>5963600</v>
      </c>
      <c r="M8" s="139">
        <f t="shared" si="10"/>
        <v>524000</v>
      </c>
      <c r="N8" s="139">
        <f t="shared" ref="N8" si="11">SUM(N9,N17,N45,N50)</f>
        <v>8500</v>
      </c>
      <c r="O8" s="139">
        <f t="shared" ref="O8" si="12">SUM(O9,O17,O45,O50)</f>
        <v>225050</v>
      </c>
      <c r="P8" s="139">
        <f t="shared" ref="P8" si="13">SUM(P9,P17,P45,P50)</f>
        <v>0</v>
      </c>
      <c r="Q8" s="139">
        <f t="shared" ref="Q8" si="14">SUM(Q9,Q17,Q45,Q50)</f>
        <v>5203050</v>
      </c>
      <c r="R8" s="139">
        <f t="shared" ref="R8" si="15">SUM(R9,R17,R45,R50)</f>
        <v>0</v>
      </c>
      <c r="S8" s="139">
        <f t="shared" ref="S8" si="16">SUM(S9,S17,S45,S50)</f>
        <v>3000</v>
      </c>
      <c r="T8" s="139">
        <f t="shared" ref="T8" si="17">SUM(T9,T17,T45,T50)</f>
        <v>0</v>
      </c>
      <c r="U8" s="139">
        <f t="shared" ref="U8" si="18">SUM(U9,U17,U45)</f>
        <v>5943600</v>
      </c>
      <c r="V8" s="139">
        <f t="shared" ref="V8" si="19">SUM(V9,V17,V45)</f>
        <v>524000</v>
      </c>
      <c r="W8" s="139">
        <f t="shared" ref="W8" si="20">SUM(W9,W17,W45)</f>
        <v>8500</v>
      </c>
      <c r="X8" s="139">
        <f t="shared" ref="X8" si="21">SUM(X9,X17,X45)</f>
        <v>225050</v>
      </c>
      <c r="Y8" s="139">
        <f>SUM(Y9,Y17,Y45,Y50)</f>
        <v>0</v>
      </c>
      <c r="Z8" s="139">
        <f t="shared" ref="Z8" si="22">SUM(Z9,Z17,Z45)</f>
        <v>5183050</v>
      </c>
      <c r="AA8" s="139">
        <f t="shared" ref="AA8" si="23">SUM(AA9,AA17,AA45)</f>
        <v>0</v>
      </c>
      <c r="AB8" s="139">
        <f t="shared" ref="AB8" si="24">SUM(AB9,AB17,AB45)</f>
        <v>3000</v>
      </c>
      <c r="AC8" s="139">
        <f t="shared" ref="AC8" si="25">SUM(AC9,AC17,AC45)</f>
        <v>0</v>
      </c>
      <c r="AD8" s="141"/>
      <c r="AE8" s="141"/>
      <c r="AF8" s="141"/>
      <c r="AG8" s="141"/>
      <c r="AH8" s="141"/>
      <c r="AI8" s="141"/>
      <c r="AJ8" s="141"/>
      <c r="AK8" s="141"/>
      <c r="AL8" s="141"/>
      <c r="AM8" s="141"/>
    </row>
    <row r="9" spans="1:39" s="60" customFormat="1">
      <c r="A9" s="148">
        <v>31</v>
      </c>
      <c r="B9" s="149" t="s">
        <v>20</v>
      </c>
      <c r="C9" s="140">
        <f>SUM(D9:K9)</f>
        <v>5045350</v>
      </c>
      <c r="D9" s="140">
        <f>SUM(D10:D16)</f>
        <v>0</v>
      </c>
      <c r="E9" s="140">
        <f t="shared" ref="E9:K9" si="26">SUM(E10:E16)</f>
        <v>0</v>
      </c>
      <c r="F9" s="140">
        <f t="shared" si="26"/>
        <v>0</v>
      </c>
      <c r="G9" s="140">
        <f t="shared" si="26"/>
        <v>0</v>
      </c>
      <c r="H9" s="140">
        <f t="shared" si="26"/>
        <v>5045350</v>
      </c>
      <c r="I9" s="140">
        <f t="shared" si="26"/>
        <v>0</v>
      </c>
      <c r="J9" s="140">
        <f t="shared" si="26"/>
        <v>0</v>
      </c>
      <c r="K9" s="140">
        <f t="shared" si="26"/>
        <v>0</v>
      </c>
      <c r="L9" s="140">
        <f>SUM(M9:T9)</f>
        <v>5045350</v>
      </c>
      <c r="M9" s="140">
        <f>SUM(M10:M16)</f>
        <v>0</v>
      </c>
      <c r="N9" s="140">
        <f t="shared" ref="N9:T9" si="27">SUM(N10:N16)</f>
        <v>0</v>
      </c>
      <c r="O9" s="140">
        <f t="shared" si="27"/>
        <v>0</v>
      </c>
      <c r="P9" s="140">
        <f t="shared" si="27"/>
        <v>0</v>
      </c>
      <c r="Q9" s="140">
        <f t="shared" si="27"/>
        <v>5045350</v>
      </c>
      <c r="R9" s="140">
        <f t="shared" si="27"/>
        <v>0</v>
      </c>
      <c r="S9" s="140">
        <f t="shared" si="27"/>
        <v>0</v>
      </c>
      <c r="T9" s="140">
        <f t="shared" si="27"/>
        <v>0</v>
      </c>
      <c r="U9" s="140">
        <f>SUM(V9:AC9)</f>
        <v>5045350</v>
      </c>
      <c r="V9" s="140">
        <f>SUM(V10:V16)</f>
        <v>0</v>
      </c>
      <c r="W9" s="140">
        <f t="shared" ref="W9:AC9" si="28">SUM(W10:W16)</f>
        <v>0</v>
      </c>
      <c r="X9" s="140">
        <f t="shared" si="28"/>
        <v>0</v>
      </c>
      <c r="Y9" s="140">
        <f t="shared" si="28"/>
        <v>0</v>
      </c>
      <c r="Z9" s="140">
        <f t="shared" si="28"/>
        <v>5045350</v>
      </c>
      <c r="AA9" s="140">
        <f t="shared" si="28"/>
        <v>0</v>
      </c>
      <c r="AB9" s="140">
        <f t="shared" si="28"/>
        <v>0</v>
      </c>
      <c r="AC9" s="140">
        <f t="shared" si="28"/>
        <v>0</v>
      </c>
      <c r="AD9" s="150"/>
      <c r="AE9" s="150"/>
      <c r="AF9" s="150"/>
      <c r="AG9" s="150"/>
      <c r="AH9" s="150"/>
      <c r="AI9" s="150"/>
      <c r="AJ9" s="150"/>
      <c r="AK9" s="150"/>
      <c r="AL9" s="150"/>
      <c r="AM9" s="150"/>
    </row>
    <row r="10" spans="1:39">
      <c r="A10" s="151">
        <v>3111</v>
      </c>
      <c r="B10" s="134" t="s">
        <v>352</v>
      </c>
      <c r="C10" s="140">
        <f t="shared" ref="C10:C60" si="29">SUM(D10:K10)</f>
        <v>4093200</v>
      </c>
      <c r="D10" s="135"/>
      <c r="E10" s="135"/>
      <c r="F10" s="135"/>
      <c r="G10" s="135"/>
      <c r="H10" s="136">
        <v>4093200</v>
      </c>
      <c r="I10" s="135"/>
      <c r="J10" s="135"/>
      <c r="K10" s="135"/>
      <c r="L10" s="140">
        <f t="shared" ref="L10:L60" si="30">SUM(M10:T10)</f>
        <v>4093200</v>
      </c>
      <c r="M10" s="135"/>
      <c r="N10" s="135"/>
      <c r="O10" s="135"/>
      <c r="P10" s="135"/>
      <c r="Q10" s="136">
        <v>4093200</v>
      </c>
      <c r="R10" s="135"/>
      <c r="S10" s="135"/>
      <c r="T10" s="135"/>
      <c r="U10" s="140">
        <f t="shared" ref="U10:U60" si="31">SUM(V10:AC10)</f>
        <v>4093200</v>
      </c>
      <c r="V10" s="135"/>
      <c r="W10" s="135"/>
      <c r="X10" s="135"/>
      <c r="Y10" s="135"/>
      <c r="Z10" s="136">
        <v>4093200</v>
      </c>
      <c r="AA10" s="135"/>
      <c r="AB10" s="135"/>
      <c r="AC10" s="135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</row>
    <row r="11" spans="1:39">
      <c r="A11" s="151">
        <v>3113</v>
      </c>
      <c r="B11" s="134" t="s">
        <v>59</v>
      </c>
      <c r="C11" s="140">
        <f t="shared" si="29"/>
        <v>50100</v>
      </c>
      <c r="D11" s="135"/>
      <c r="E11" s="135"/>
      <c r="F11" s="135"/>
      <c r="G11" s="135"/>
      <c r="H11" s="136">
        <v>50100</v>
      </c>
      <c r="I11" s="135"/>
      <c r="J11" s="135"/>
      <c r="K11" s="135"/>
      <c r="L11" s="140">
        <f t="shared" si="30"/>
        <v>50100</v>
      </c>
      <c r="M11" s="135"/>
      <c r="N11" s="135"/>
      <c r="O11" s="135"/>
      <c r="P11" s="135"/>
      <c r="Q11" s="136">
        <v>50100</v>
      </c>
      <c r="R11" s="135"/>
      <c r="S11" s="135"/>
      <c r="T11" s="135"/>
      <c r="U11" s="140">
        <f t="shared" si="31"/>
        <v>50100</v>
      </c>
      <c r="V11" s="135"/>
      <c r="W11" s="135"/>
      <c r="X11" s="135"/>
      <c r="Y11" s="135"/>
      <c r="Z11" s="136">
        <v>50100</v>
      </c>
      <c r="AA11" s="135"/>
      <c r="AB11" s="135"/>
      <c r="AC11" s="135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</row>
    <row r="12" spans="1:39">
      <c r="A12" s="151">
        <v>3114</v>
      </c>
      <c r="B12" s="134" t="s">
        <v>61</v>
      </c>
      <c r="C12" s="140">
        <f t="shared" si="29"/>
        <v>15800</v>
      </c>
      <c r="D12" s="135"/>
      <c r="E12" s="135"/>
      <c r="F12" s="135"/>
      <c r="G12" s="135"/>
      <c r="H12" s="136">
        <v>15800</v>
      </c>
      <c r="I12" s="135"/>
      <c r="J12" s="135"/>
      <c r="K12" s="135"/>
      <c r="L12" s="140">
        <f t="shared" si="30"/>
        <v>15800</v>
      </c>
      <c r="M12" s="135"/>
      <c r="N12" s="135"/>
      <c r="O12" s="135"/>
      <c r="P12" s="135"/>
      <c r="Q12" s="136">
        <v>15800</v>
      </c>
      <c r="R12" s="135"/>
      <c r="S12" s="135"/>
      <c r="T12" s="135"/>
      <c r="U12" s="140">
        <f t="shared" si="31"/>
        <v>15800</v>
      </c>
      <c r="V12" s="135"/>
      <c r="W12" s="135"/>
      <c r="X12" s="135"/>
      <c r="Y12" s="135"/>
      <c r="Z12" s="136">
        <v>15800</v>
      </c>
      <c r="AA12" s="135"/>
      <c r="AB12" s="135"/>
      <c r="AC12" s="135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</row>
    <row r="13" spans="1:39">
      <c r="A13" s="151">
        <v>3121</v>
      </c>
      <c r="B13" s="134" t="s">
        <v>22</v>
      </c>
      <c r="C13" s="140">
        <f t="shared" si="29"/>
        <v>171550</v>
      </c>
      <c r="D13" s="135"/>
      <c r="E13" s="135"/>
      <c r="F13" s="135"/>
      <c r="G13" s="135"/>
      <c r="H13" s="136">
        <v>171550</v>
      </c>
      <c r="I13" s="135"/>
      <c r="J13" s="135"/>
      <c r="K13" s="135"/>
      <c r="L13" s="140">
        <f t="shared" si="30"/>
        <v>171550</v>
      </c>
      <c r="M13" s="135"/>
      <c r="N13" s="135"/>
      <c r="O13" s="135"/>
      <c r="P13" s="135"/>
      <c r="Q13" s="136">
        <v>171550</v>
      </c>
      <c r="R13" s="135"/>
      <c r="S13" s="135"/>
      <c r="T13" s="135"/>
      <c r="U13" s="140">
        <f t="shared" si="31"/>
        <v>171550</v>
      </c>
      <c r="V13" s="135"/>
      <c r="W13" s="135"/>
      <c r="X13" s="135"/>
      <c r="Y13" s="135"/>
      <c r="Z13" s="136">
        <v>171550</v>
      </c>
      <c r="AA13" s="135"/>
      <c r="AB13" s="135"/>
      <c r="AC13" s="135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</row>
    <row r="14" spans="1:39">
      <c r="A14" s="151">
        <v>3131</v>
      </c>
      <c r="B14" s="134" t="s">
        <v>353</v>
      </c>
      <c r="C14" s="140">
        <f t="shared" si="29"/>
        <v>0</v>
      </c>
      <c r="D14" s="135"/>
      <c r="E14" s="135"/>
      <c r="F14" s="135"/>
      <c r="G14" s="135"/>
      <c r="H14" s="136"/>
      <c r="I14" s="135"/>
      <c r="J14" s="135"/>
      <c r="K14" s="135"/>
      <c r="L14" s="140">
        <f t="shared" si="30"/>
        <v>0</v>
      </c>
      <c r="M14" s="135"/>
      <c r="N14" s="135"/>
      <c r="O14" s="135"/>
      <c r="P14" s="135"/>
      <c r="Q14" s="136"/>
      <c r="R14" s="135"/>
      <c r="S14" s="135"/>
      <c r="T14" s="135"/>
      <c r="U14" s="140">
        <f t="shared" si="31"/>
        <v>0</v>
      </c>
      <c r="V14" s="135"/>
      <c r="W14" s="135"/>
      <c r="X14" s="135"/>
      <c r="Y14" s="135"/>
      <c r="Z14" s="136"/>
      <c r="AA14" s="135"/>
      <c r="AB14" s="135"/>
      <c r="AC14" s="135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</row>
    <row r="15" spans="1:39" ht="25.5">
      <c r="A15" s="151">
        <v>3132</v>
      </c>
      <c r="B15" s="134" t="s">
        <v>46</v>
      </c>
      <c r="C15" s="140">
        <f t="shared" si="29"/>
        <v>644100</v>
      </c>
      <c r="D15" s="135"/>
      <c r="E15" s="135"/>
      <c r="F15" s="135"/>
      <c r="G15" s="135"/>
      <c r="H15" s="136">
        <v>644100</v>
      </c>
      <c r="I15" s="135"/>
      <c r="J15" s="135"/>
      <c r="K15" s="135"/>
      <c r="L15" s="140">
        <f t="shared" si="30"/>
        <v>644100</v>
      </c>
      <c r="M15" s="135"/>
      <c r="N15" s="135"/>
      <c r="O15" s="135"/>
      <c r="P15" s="135"/>
      <c r="Q15" s="136">
        <v>644100</v>
      </c>
      <c r="R15" s="135"/>
      <c r="S15" s="135"/>
      <c r="T15" s="135"/>
      <c r="U15" s="140">
        <f t="shared" si="31"/>
        <v>644100</v>
      </c>
      <c r="V15" s="135"/>
      <c r="W15" s="135"/>
      <c r="X15" s="135"/>
      <c r="Y15" s="135"/>
      <c r="Z15" s="136">
        <v>644100</v>
      </c>
      <c r="AA15" s="135"/>
      <c r="AB15" s="135"/>
      <c r="AC15" s="135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</row>
    <row r="16" spans="1:39" ht="24">
      <c r="A16" s="152">
        <v>3133</v>
      </c>
      <c r="B16" s="153" t="s">
        <v>47</v>
      </c>
      <c r="C16" s="140">
        <f t="shared" si="29"/>
        <v>70600</v>
      </c>
      <c r="D16" s="135"/>
      <c r="E16" s="135"/>
      <c r="F16" s="135"/>
      <c r="G16" s="135"/>
      <c r="H16" s="136">
        <v>70600</v>
      </c>
      <c r="I16" s="135"/>
      <c r="J16" s="135"/>
      <c r="K16" s="135"/>
      <c r="L16" s="140">
        <f t="shared" si="30"/>
        <v>70600</v>
      </c>
      <c r="M16" s="135"/>
      <c r="N16" s="135"/>
      <c r="O16" s="135"/>
      <c r="P16" s="135"/>
      <c r="Q16" s="136">
        <v>70600</v>
      </c>
      <c r="R16" s="135"/>
      <c r="S16" s="135"/>
      <c r="T16" s="135"/>
      <c r="U16" s="140">
        <f t="shared" si="31"/>
        <v>70600</v>
      </c>
      <c r="V16" s="135"/>
      <c r="W16" s="135"/>
      <c r="X16" s="135"/>
      <c r="Y16" s="135"/>
      <c r="Z16" s="136">
        <v>70600</v>
      </c>
      <c r="AA16" s="135"/>
      <c r="AB16" s="135"/>
      <c r="AC16" s="135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</row>
    <row r="17" spans="1:39" s="60" customFormat="1">
      <c r="A17" s="148">
        <v>32</v>
      </c>
      <c r="B17" s="149" t="s">
        <v>24</v>
      </c>
      <c r="C17" s="140">
        <f t="shared" si="29"/>
        <v>896170</v>
      </c>
      <c r="D17" s="140">
        <f>SUM(D18:D44)</f>
        <v>522000</v>
      </c>
      <c r="E17" s="140">
        <f t="shared" ref="E17:M17" si="32">SUM(E18:E44)</f>
        <v>8500</v>
      </c>
      <c r="F17" s="140">
        <f t="shared" si="32"/>
        <v>224970</v>
      </c>
      <c r="G17" s="140">
        <f t="shared" si="32"/>
        <v>0</v>
      </c>
      <c r="H17" s="140">
        <f t="shared" si="32"/>
        <v>137700</v>
      </c>
      <c r="I17" s="140">
        <f t="shared" si="32"/>
        <v>0</v>
      </c>
      <c r="J17" s="140">
        <f t="shared" si="32"/>
        <v>3000</v>
      </c>
      <c r="K17" s="140">
        <f t="shared" si="32"/>
        <v>0</v>
      </c>
      <c r="L17" s="140">
        <f t="shared" si="30"/>
        <v>896170</v>
      </c>
      <c r="M17" s="140">
        <f t="shared" si="32"/>
        <v>522000</v>
      </c>
      <c r="N17" s="140">
        <f t="shared" ref="N17" si="33">SUM(N18:N44)</f>
        <v>8500</v>
      </c>
      <c r="O17" s="140">
        <f t="shared" ref="O17" si="34">SUM(O18:O44)</f>
        <v>224970</v>
      </c>
      <c r="P17" s="140">
        <f t="shared" ref="P17" si="35">SUM(P18:P44)</f>
        <v>0</v>
      </c>
      <c r="Q17" s="140">
        <f t="shared" ref="Q17" si="36">SUM(Q18:Q44)</f>
        <v>137700</v>
      </c>
      <c r="R17" s="140">
        <f t="shared" ref="R17" si="37">SUM(R18:R44)</f>
        <v>0</v>
      </c>
      <c r="S17" s="140">
        <f t="shared" ref="S17" si="38">SUM(S18:S44)</f>
        <v>3000</v>
      </c>
      <c r="T17" s="140">
        <f t="shared" ref="T17:V17" si="39">SUM(T18:T44)</f>
        <v>0</v>
      </c>
      <c r="U17" s="140">
        <f t="shared" si="31"/>
        <v>896170</v>
      </c>
      <c r="V17" s="140">
        <f t="shared" si="39"/>
        <v>522000</v>
      </c>
      <c r="W17" s="140">
        <f t="shared" ref="W17" si="40">SUM(W18:W44)</f>
        <v>8500</v>
      </c>
      <c r="X17" s="140">
        <f t="shared" ref="X17" si="41">SUM(X18:X44)</f>
        <v>224970</v>
      </c>
      <c r="Y17" s="140">
        <f t="shared" ref="Y17" si="42">SUM(Y18:Y44)</f>
        <v>0</v>
      </c>
      <c r="Z17" s="140">
        <f t="shared" ref="Z17" si="43">SUM(Z18:Z44)</f>
        <v>137700</v>
      </c>
      <c r="AA17" s="140">
        <f t="shared" ref="AA17" si="44">SUM(AA18:AA44)</f>
        <v>0</v>
      </c>
      <c r="AB17" s="140">
        <f t="shared" ref="AB17" si="45">SUM(AB18:AB44)</f>
        <v>3000</v>
      </c>
      <c r="AC17" s="140">
        <f t="shared" ref="AC17" si="46">SUM(AC18:AC44)</f>
        <v>0</v>
      </c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</row>
    <row r="18" spans="1:39" s="3" customFormat="1">
      <c r="A18" s="152">
        <v>3211</v>
      </c>
      <c r="B18" s="153" t="s">
        <v>68</v>
      </c>
      <c r="C18" s="140">
        <f t="shared" si="29"/>
        <v>36500</v>
      </c>
      <c r="D18" s="139">
        <v>35000</v>
      </c>
      <c r="E18" s="139"/>
      <c r="F18" s="139">
        <v>1500</v>
      </c>
      <c r="G18" s="139"/>
      <c r="H18" s="140"/>
      <c r="I18" s="139"/>
      <c r="J18" s="139"/>
      <c r="K18" s="139"/>
      <c r="L18" s="140">
        <f t="shared" si="30"/>
        <v>36500</v>
      </c>
      <c r="M18" s="139">
        <v>35000</v>
      </c>
      <c r="N18" s="139"/>
      <c r="O18" s="139">
        <v>1500</v>
      </c>
      <c r="P18" s="139"/>
      <c r="Q18" s="140"/>
      <c r="R18" s="139"/>
      <c r="S18" s="139"/>
      <c r="T18" s="139"/>
      <c r="U18" s="140">
        <f t="shared" si="31"/>
        <v>36500</v>
      </c>
      <c r="V18" s="139">
        <v>35000</v>
      </c>
      <c r="W18" s="139"/>
      <c r="X18" s="139">
        <v>1500</v>
      </c>
      <c r="Y18" s="139"/>
      <c r="Z18" s="140"/>
      <c r="AA18" s="139"/>
      <c r="AB18" s="139"/>
      <c r="AC18" s="139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</row>
    <row r="19" spans="1:39" s="3" customFormat="1" ht="24">
      <c r="A19" s="152">
        <v>3212</v>
      </c>
      <c r="B19" s="153" t="s">
        <v>70</v>
      </c>
      <c r="C19" s="140">
        <f t="shared" si="29"/>
        <v>137700</v>
      </c>
      <c r="D19" s="139"/>
      <c r="E19" s="139"/>
      <c r="F19" s="139"/>
      <c r="G19" s="139"/>
      <c r="H19" s="140">
        <v>137700</v>
      </c>
      <c r="I19" s="139"/>
      <c r="J19" s="139"/>
      <c r="K19" s="139"/>
      <c r="L19" s="140">
        <f t="shared" si="30"/>
        <v>137700</v>
      </c>
      <c r="M19" s="139"/>
      <c r="N19" s="139"/>
      <c r="O19" s="139"/>
      <c r="P19" s="139"/>
      <c r="Q19" s="140">
        <v>137700</v>
      </c>
      <c r="R19" s="139"/>
      <c r="S19" s="139"/>
      <c r="T19" s="139"/>
      <c r="U19" s="140">
        <f t="shared" si="31"/>
        <v>137700</v>
      </c>
      <c r="V19" s="139"/>
      <c r="W19" s="139"/>
      <c r="X19" s="139"/>
      <c r="Y19" s="139"/>
      <c r="Z19" s="140">
        <v>137700</v>
      </c>
      <c r="AA19" s="139"/>
      <c r="AB19" s="139"/>
      <c r="AC19" s="139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</row>
    <row r="20" spans="1:39" s="3" customFormat="1">
      <c r="A20" s="152">
        <v>3213</v>
      </c>
      <c r="B20" s="153" t="s">
        <v>72</v>
      </c>
      <c r="C20" s="140">
        <f t="shared" si="29"/>
        <v>6000</v>
      </c>
      <c r="D20" s="139">
        <v>6000</v>
      </c>
      <c r="E20" s="139"/>
      <c r="F20" s="139"/>
      <c r="G20" s="139"/>
      <c r="H20" s="140"/>
      <c r="I20" s="139"/>
      <c r="J20" s="139"/>
      <c r="K20" s="139"/>
      <c r="L20" s="140">
        <f t="shared" si="30"/>
        <v>6000</v>
      </c>
      <c r="M20" s="139">
        <v>6000</v>
      </c>
      <c r="N20" s="139"/>
      <c r="O20" s="139"/>
      <c r="P20" s="139"/>
      <c r="Q20" s="140"/>
      <c r="R20" s="139"/>
      <c r="S20" s="139"/>
      <c r="T20" s="139"/>
      <c r="U20" s="140">
        <f t="shared" si="31"/>
        <v>6000</v>
      </c>
      <c r="V20" s="139">
        <v>6000</v>
      </c>
      <c r="W20" s="139"/>
      <c r="X20" s="139"/>
      <c r="Y20" s="139"/>
      <c r="Z20" s="140"/>
      <c r="AA20" s="139"/>
      <c r="AB20" s="139"/>
      <c r="AC20" s="139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</row>
    <row r="21" spans="1:39" s="3" customFormat="1">
      <c r="A21" s="152">
        <v>3214</v>
      </c>
      <c r="B21" s="153" t="s">
        <v>74</v>
      </c>
      <c r="C21" s="140">
        <f t="shared" si="29"/>
        <v>5000</v>
      </c>
      <c r="D21" s="139">
        <v>5000</v>
      </c>
      <c r="E21" s="139"/>
      <c r="F21" s="139"/>
      <c r="G21" s="139"/>
      <c r="H21" s="140"/>
      <c r="I21" s="139"/>
      <c r="J21" s="139"/>
      <c r="K21" s="139"/>
      <c r="L21" s="140">
        <f t="shared" si="30"/>
        <v>5000</v>
      </c>
      <c r="M21" s="139">
        <v>5000</v>
      </c>
      <c r="N21" s="139"/>
      <c r="O21" s="139"/>
      <c r="P21" s="139"/>
      <c r="Q21" s="140"/>
      <c r="R21" s="139"/>
      <c r="S21" s="139"/>
      <c r="T21" s="139"/>
      <c r="U21" s="140">
        <f t="shared" si="31"/>
        <v>5000</v>
      </c>
      <c r="V21" s="139">
        <v>5000</v>
      </c>
      <c r="W21" s="139"/>
      <c r="X21" s="139"/>
      <c r="Y21" s="139"/>
      <c r="Z21" s="140"/>
      <c r="AA21" s="139"/>
      <c r="AB21" s="139"/>
      <c r="AC21" s="139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</row>
    <row r="22" spans="1:39" s="3" customFormat="1" ht="24">
      <c r="A22" s="152">
        <v>3221</v>
      </c>
      <c r="B22" s="153" t="s">
        <v>48</v>
      </c>
      <c r="C22" s="140">
        <f t="shared" si="29"/>
        <v>90000</v>
      </c>
      <c r="D22" s="139">
        <v>70000</v>
      </c>
      <c r="E22" s="139"/>
      <c r="F22" s="139">
        <v>20000</v>
      </c>
      <c r="G22" s="139"/>
      <c r="H22" s="140"/>
      <c r="I22" s="139"/>
      <c r="J22" s="139"/>
      <c r="K22" s="139"/>
      <c r="L22" s="140">
        <f t="shared" si="30"/>
        <v>90000</v>
      </c>
      <c r="M22" s="139">
        <v>70000</v>
      </c>
      <c r="N22" s="139"/>
      <c r="O22" s="139">
        <v>20000</v>
      </c>
      <c r="P22" s="139"/>
      <c r="Q22" s="140"/>
      <c r="R22" s="139"/>
      <c r="S22" s="139"/>
      <c r="T22" s="139"/>
      <c r="U22" s="140">
        <f t="shared" si="31"/>
        <v>90000</v>
      </c>
      <c r="V22" s="139">
        <v>70000</v>
      </c>
      <c r="W22" s="139"/>
      <c r="X22" s="139">
        <v>20000</v>
      </c>
      <c r="Y22" s="139"/>
      <c r="Z22" s="140"/>
      <c r="AA22" s="139"/>
      <c r="AB22" s="139"/>
      <c r="AC22" s="139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</row>
    <row r="23" spans="1:39" s="3" customFormat="1">
      <c r="A23" s="152">
        <v>3222</v>
      </c>
      <c r="B23" s="153" t="s">
        <v>49</v>
      </c>
      <c r="C23" s="140">
        <f t="shared" si="29"/>
        <v>192966</v>
      </c>
      <c r="D23" s="139">
        <v>6496</v>
      </c>
      <c r="E23" s="139">
        <v>2000</v>
      </c>
      <c r="F23" s="139">
        <v>184470</v>
      </c>
      <c r="G23" s="139"/>
      <c r="H23" s="140"/>
      <c r="I23" s="139"/>
      <c r="J23" s="139"/>
      <c r="K23" s="139"/>
      <c r="L23" s="140">
        <f t="shared" si="30"/>
        <v>192966</v>
      </c>
      <c r="M23" s="139">
        <v>6496</v>
      </c>
      <c r="N23" s="139">
        <v>2000</v>
      </c>
      <c r="O23" s="139">
        <v>184470</v>
      </c>
      <c r="P23" s="139"/>
      <c r="Q23" s="140"/>
      <c r="R23" s="139"/>
      <c r="S23" s="139"/>
      <c r="T23" s="139"/>
      <c r="U23" s="140">
        <f t="shared" si="31"/>
        <v>192966</v>
      </c>
      <c r="V23" s="139">
        <v>6496</v>
      </c>
      <c r="W23" s="139">
        <v>2000</v>
      </c>
      <c r="X23" s="139">
        <v>184470</v>
      </c>
      <c r="Y23" s="139"/>
      <c r="Z23" s="140"/>
      <c r="AA23" s="139"/>
      <c r="AB23" s="139"/>
      <c r="AC23" s="139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</row>
    <row r="24" spans="1:39" s="3" customFormat="1">
      <c r="A24" s="152">
        <v>3223</v>
      </c>
      <c r="B24" s="153" t="s">
        <v>79</v>
      </c>
      <c r="C24" s="140">
        <f t="shared" si="29"/>
        <v>184000</v>
      </c>
      <c r="D24" s="139">
        <v>180000</v>
      </c>
      <c r="E24" s="139"/>
      <c r="F24" s="139">
        <v>4000</v>
      </c>
      <c r="G24" s="139"/>
      <c r="H24" s="140"/>
      <c r="I24" s="139"/>
      <c r="J24" s="139"/>
      <c r="K24" s="139"/>
      <c r="L24" s="140">
        <f t="shared" si="30"/>
        <v>184000</v>
      </c>
      <c r="M24" s="139">
        <v>180000</v>
      </c>
      <c r="N24" s="139"/>
      <c r="O24" s="139">
        <v>4000</v>
      </c>
      <c r="P24" s="139"/>
      <c r="Q24" s="140"/>
      <c r="R24" s="139"/>
      <c r="S24" s="139"/>
      <c r="T24" s="139"/>
      <c r="U24" s="140">
        <f t="shared" si="31"/>
        <v>184000</v>
      </c>
      <c r="V24" s="139">
        <v>180000</v>
      </c>
      <c r="W24" s="139"/>
      <c r="X24" s="139">
        <v>4000</v>
      </c>
      <c r="Y24" s="139"/>
      <c r="Z24" s="140"/>
      <c r="AA24" s="139"/>
      <c r="AB24" s="139"/>
      <c r="AC24" s="139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</row>
    <row r="25" spans="1:39" s="3" customFormat="1" ht="24">
      <c r="A25" s="152">
        <v>3224</v>
      </c>
      <c r="B25" s="153" t="s">
        <v>81</v>
      </c>
      <c r="C25" s="140">
        <f t="shared" si="29"/>
        <v>4000</v>
      </c>
      <c r="D25" s="139">
        <v>4000</v>
      </c>
      <c r="E25" s="139"/>
      <c r="F25" s="139"/>
      <c r="G25" s="139"/>
      <c r="H25" s="140"/>
      <c r="I25" s="139"/>
      <c r="J25" s="139"/>
      <c r="K25" s="139"/>
      <c r="L25" s="140">
        <f t="shared" si="30"/>
        <v>4000</v>
      </c>
      <c r="M25" s="139">
        <v>4000</v>
      </c>
      <c r="N25" s="139"/>
      <c r="O25" s="139"/>
      <c r="P25" s="139"/>
      <c r="Q25" s="140"/>
      <c r="R25" s="139"/>
      <c r="S25" s="139"/>
      <c r="T25" s="139"/>
      <c r="U25" s="140">
        <f t="shared" si="31"/>
        <v>4000</v>
      </c>
      <c r="V25" s="139">
        <v>4000</v>
      </c>
      <c r="W25" s="139"/>
      <c r="X25" s="139"/>
      <c r="Y25" s="139"/>
      <c r="Z25" s="140"/>
      <c r="AA25" s="139"/>
      <c r="AB25" s="139"/>
      <c r="AC25" s="139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</row>
    <row r="26" spans="1:39">
      <c r="A26" s="152">
        <v>3225</v>
      </c>
      <c r="B26" s="153" t="s">
        <v>83</v>
      </c>
      <c r="C26" s="140">
        <f t="shared" si="29"/>
        <v>3000</v>
      </c>
      <c r="D26" s="135">
        <v>1500</v>
      </c>
      <c r="E26" s="135"/>
      <c r="F26" s="135">
        <v>1500</v>
      </c>
      <c r="G26" s="135"/>
      <c r="H26" s="136"/>
      <c r="I26" s="135"/>
      <c r="J26" s="135"/>
      <c r="K26" s="135"/>
      <c r="L26" s="140">
        <f t="shared" si="30"/>
        <v>3000</v>
      </c>
      <c r="M26" s="135">
        <v>1500</v>
      </c>
      <c r="N26" s="135"/>
      <c r="O26" s="135">
        <v>1500</v>
      </c>
      <c r="P26" s="135"/>
      <c r="Q26" s="136"/>
      <c r="R26" s="135"/>
      <c r="S26" s="135"/>
      <c r="T26" s="135"/>
      <c r="U26" s="140">
        <f t="shared" si="31"/>
        <v>3000</v>
      </c>
      <c r="V26" s="135">
        <v>1500</v>
      </c>
      <c r="W26" s="135"/>
      <c r="X26" s="135">
        <v>1500</v>
      </c>
      <c r="Y26" s="135"/>
      <c r="Z26" s="136"/>
      <c r="AA26" s="135"/>
      <c r="AB26" s="135"/>
      <c r="AC26" s="135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</row>
    <row r="27" spans="1:39">
      <c r="A27" s="152">
        <v>3226</v>
      </c>
      <c r="B27" s="153" t="s">
        <v>354</v>
      </c>
      <c r="C27" s="140">
        <f t="shared" si="29"/>
        <v>0</v>
      </c>
      <c r="D27" s="135"/>
      <c r="E27" s="135"/>
      <c r="F27" s="135"/>
      <c r="G27" s="135"/>
      <c r="H27" s="136"/>
      <c r="I27" s="135"/>
      <c r="J27" s="135"/>
      <c r="K27" s="135"/>
      <c r="L27" s="140">
        <f t="shared" si="30"/>
        <v>0</v>
      </c>
      <c r="M27" s="135"/>
      <c r="N27" s="135"/>
      <c r="O27" s="135"/>
      <c r="P27" s="135"/>
      <c r="Q27" s="136"/>
      <c r="R27" s="135"/>
      <c r="S27" s="135"/>
      <c r="T27" s="135"/>
      <c r="U27" s="140">
        <f t="shared" si="31"/>
        <v>0</v>
      </c>
      <c r="V27" s="135"/>
      <c r="W27" s="135"/>
      <c r="X27" s="135"/>
      <c r="Y27" s="135"/>
      <c r="Z27" s="136"/>
      <c r="AA27" s="135"/>
      <c r="AB27" s="135"/>
      <c r="AC27" s="135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</row>
    <row r="28" spans="1:39">
      <c r="A28" s="152">
        <v>3227</v>
      </c>
      <c r="B28" s="153" t="s">
        <v>85</v>
      </c>
      <c r="C28" s="140">
        <f t="shared" si="29"/>
        <v>3000</v>
      </c>
      <c r="D28" s="135">
        <v>1500</v>
      </c>
      <c r="E28" s="135"/>
      <c r="F28" s="135">
        <v>1500</v>
      </c>
      <c r="G28" s="135"/>
      <c r="H28" s="136"/>
      <c r="I28" s="135"/>
      <c r="J28" s="135"/>
      <c r="K28" s="135"/>
      <c r="L28" s="140">
        <f t="shared" si="30"/>
        <v>3000</v>
      </c>
      <c r="M28" s="135">
        <v>1500</v>
      </c>
      <c r="N28" s="135"/>
      <c r="O28" s="135">
        <v>1500</v>
      </c>
      <c r="P28" s="135"/>
      <c r="Q28" s="136"/>
      <c r="R28" s="135"/>
      <c r="S28" s="135"/>
      <c r="T28" s="135"/>
      <c r="U28" s="140">
        <f t="shared" si="31"/>
        <v>3000</v>
      </c>
      <c r="V28" s="135">
        <v>1500</v>
      </c>
      <c r="W28" s="135"/>
      <c r="X28" s="135">
        <v>1500</v>
      </c>
      <c r="Y28" s="135"/>
      <c r="Z28" s="136"/>
      <c r="AA28" s="135"/>
      <c r="AB28" s="135"/>
      <c r="AC28" s="135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</row>
    <row r="29" spans="1:39" s="3" customFormat="1">
      <c r="A29" s="152">
        <v>3231</v>
      </c>
      <c r="B29" s="153" t="s">
        <v>88</v>
      </c>
      <c r="C29" s="140">
        <f t="shared" si="29"/>
        <v>81500</v>
      </c>
      <c r="D29" s="139">
        <v>74500</v>
      </c>
      <c r="E29" s="139">
        <v>1500</v>
      </c>
      <c r="F29" s="139">
        <v>5500</v>
      </c>
      <c r="G29" s="139"/>
      <c r="H29" s="140"/>
      <c r="I29" s="139"/>
      <c r="J29" s="139"/>
      <c r="K29" s="139"/>
      <c r="L29" s="140">
        <f t="shared" si="30"/>
        <v>81500</v>
      </c>
      <c r="M29" s="139">
        <v>74500</v>
      </c>
      <c r="N29" s="139">
        <v>1500</v>
      </c>
      <c r="O29" s="139">
        <v>5500</v>
      </c>
      <c r="P29" s="139"/>
      <c r="Q29" s="140"/>
      <c r="R29" s="139"/>
      <c r="S29" s="139"/>
      <c r="T29" s="139"/>
      <c r="U29" s="140">
        <f t="shared" si="31"/>
        <v>81500</v>
      </c>
      <c r="V29" s="139">
        <v>74500</v>
      </c>
      <c r="W29" s="139">
        <v>1500</v>
      </c>
      <c r="X29" s="139">
        <v>5500</v>
      </c>
      <c r="Y29" s="139"/>
      <c r="Z29" s="140"/>
      <c r="AA29" s="139"/>
      <c r="AB29" s="139"/>
      <c r="AC29" s="139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</row>
    <row r="30" spans="1:39" s="3" customFormat="1" ht="24">
      <c r="A30" s="152">
        <v>3232</v>
      </c>
      <c r="B30" s="153" t="s">
        <v>52</v>
      </c>
      <c r="C30" s="140">
        <f t="shared" si="29"/>
        <v>51000</v>
      </c>
      <c r="D30" s="139">
        <v>43000</v>
      </c>
      <c r="E30" s="139">
        <v>5000</v>
      </c>
      <c r="F30" s="139"/>
      <c r="G30" s="139"/>
      <c r="H30" s="140"/>
      <c r="I30" s="139"/>
      <c r="J30" s="139">
        <v>3000</v>
      </c>
      <c r="K30" s="139"/>
      <c r="L30" s="140">
        <f t="shared" si="30"/>
        <v>51000</v>
      </c>
      <c r="M30" s="139">
        <v>43000</v>
      </c>
      <c r="N30" s="139">
        <v>5000</v>
      </c>
      <c r="O30" s="139"/>
      <c r="P30" s="139"/>
      <c r="Q30" s="140"/>
      <c r="R30" s="139"/>
      <c r="S30" s="139">
        <v>3000</v>
      </c>
      <c r="T30" s="139"/>
      <c r="U30" s="140">
        <f t="shared" si="31"/>
        <v>51000</v>
      </c>
      <c r="V30" s="139">
        <v>43000</v>
      </c>
      <c r="W30" s="139">
        <v>5000</v>
      </c>
      <c r="X30" s="139"/>
      <c r="Y30" s="139"/>
      <c r="Z30" s="140"/>
      <c r="AA30" s="139"/>
      <c r="AB30" s="139">
        <v>3000</v>
      </c>
      <c r="AC30" s="139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</row>
    <row r="31" spans="1:39" s="3" customFormat="1">
      <c r="A31" s="152">
        <v>3233</v>
      </c>
      <c r="B31" s="153" t="s">
        <v>91</v>
      </c>
      <c r="C31" s="140">
        <f t="shared" si="29"/>
        <v>0</v>
      </c>
      <c r="D31" s="139"/>
      <c r="E31" s="139"/>
      <c r="F31" s="139"/>
      <c r="G31" s="139"/>
      <c r="H31" s="140"/>
      <c r="I31" s="139"/>
      <c r="J31" s="139"/>
      <c r="K31" s="139"/>
      <c r="L31" s="140">
        <f t="shared" si="30"/>
        <v>0</v>
      </c>
      <c r="M31" s="139"/>
      <c r="N31" s="139"/>
      <c r="O31" s="139"/>
      <c r="P31" s="139"/>
      <c r="Q31" s="140"/>
      <c r="R31" s="139"/>
      <c r="S31" s="139"/>
      <c r="T31" s="139"/>
      <c r="U31" s="140">
        <f t="shared" si="31"/>
        <v>0</v>
      </c>
      <c r="V31" s="139"/>
      <c r="W31" s="139"/>
      <c r="X31" s="139"/>
      <c r="Y31" s="139"/>
      <c r="Z31" s="140"/>
      <c r="AA31" s="139"/>
      <c r="AB31" s="139"/>
      <c r="AC31" s="139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</row>
    <row r="32" spans="1:39" s="3" customFormat="1">
      <c r="A32" s="152">
        <v>3234</v>
      </c>
      <c r="B32" s="153" t="s">
        <v>93</v>
      </c>
      <c r="C32" s="140">
        <f t="shared" si="29"/>
        <v>64204</v>
      </c>
      <c r="D32" s="139">
        <v>60204</v>
      </c>
      <c r="E32" s="139"/>
      <c r="F32" s="139">
        <v>4000</v>
      </c>
      <c r="G32" s="139"/>
      <c r="H32" s="140"/>
      <c r="I32" s="139"/>
      <c r="J32" s="139"/>
      <c r="K32" s="139"/>
      <c r="L32" s="140">
        <f t="shared" si="30"/>
        <v>64204</v>
      </c>
      <c r="M32" s="139">
        <v>60204</v>
      </c>
      <c r="N32" s="139"/>
      <c r="O32" s="139">
        <v>4000</v>
      </c>
      <c r="P32" s="139"/>
      <c r="Q32" s="140"/>
      <c r="R32" s="139"/>
      <c r="S32" s="139"/>
      <c r="T32" s="139"/>
      <c r="U32" s="140">
        <f t="shared" si="31"/>
        <v>64204</v>
      </c>
      <c r="V32" s="139">
        <v>60204</v>
      </c>
      <c r="W32" s="139"/>
      <c r="X32" s="139">
        <v>4000</v>
      </c>
      <c r="Y32" s="139"/>
      <c r="Z32" s="140"/>
      <c r="AA32" s="139"/>
      <c r="AB32" s="139"/>
      <c r="AC32" s="139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</row>
    <row r="33" spans="1:39" s="3" customFormat="1">
      <c r="A33" s="152">
        <v>3235</v>
      </c>
      <c r="B33" s="153" t="s">
        <v>95</v>
      </c>
      <c r="C33" s="140">
        <f t="shared" si="29"/>
        <v>0</v>
      </c>
      <c r="D33" s="139"/>
      <c r="E33" s="139"/>
      <c r="F33" s="139"/>
      <c r="G33" s="139"/>
      <c r="H33" s="140"/>
      <c r="I33" s="139"/>
      <c r="J33" s="139"/>
      <c r="K33" s="139"/>
      <c r="L33" s="140">
        <f>SUM(M33:T33)</f>
        <v>0</v>
      </c>
      <c r="M33" s="139"/>
      <c r="N33" s="139"/>
      <c r="O33" s="139"/>
      <c r="P33" s="139"/>
      <c r="Q33" s="140"/>
      <c r="R33" s="139"/>
      <c r="S33" s="139"/>
      <c r="T33" s="139"/>
      <c r="U33" s="140">
        <f t="shared" si="31"/>
        <v>0</v>
      </c>
      <c r="V33" s="139"/>
      <c r="W33" s="139"/>
      <c r="X33" s="139"/>
      <c r="Y33" s="139"/>
      <c r="Z33" s="140"/>
      <c r="AA33" s="139"/>
      <c r="AB33" s="139"/>
      <c r="AC33" s="139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</row>
    <row r="34" spans="1:39" s="3" customFormat="1">
      <c r="A34" s="152">
        <v>3236</v>
      </c>
      <c r="B34" s="153" t="s">
        <v>97</v>
      </c>
      <c r="C34" s="140">
        <f t="shared" si="29"/>
        <v>17500</v>
      </c>
      <c r="D34" s="139">
        <v>15000</v>
      </c>
      <c r="E34" s="139"/>
      <c r="F34" s="139">
        <v>2500</v>
      </c>
      <c r="G34" s="139"/>
      <c r="H34" s="140"/>
      <c r="I34" s="139"/>
      <c r="J34" s="139"/>
      <c r="K34" s="139"/>
      <c r="L34" s="140">
        <f t="shared" si="30"/>
        <v>17500</v>
      </c>
      <c r="M34" s="139">
        <v>15000</v>
      </c>
      <c r="N34" s="139"/>
      <c r="O34" s="139">
        <v>2500</v>
      </c>
      <c r="P34" s="139"/>
      <c r="Q34" s="140"/>
      <c r="R34" s="139"/>
      <c r="S34" s="139"/>
      <c r="T34" s="139"/>
      <c r="U34" s="140">
        <f t="shared" si="31"/>
        <v>17500</v>
      </c>
      <c r="V34" s="139">
        <v>15000</v>
      </c>
      <c r="W34" s="139"/>
      <c r="X34" s="139">
        <v>2500</v>
      </c>
      <c r="Y34" s="139"/>
      <c r="Z34" s="140"/>
      <c r="AA34" s="139"/>
      <c r="AB34" s="139"/>
      <c r="AC34" s="139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</row>
    <row r="35" spans="1:39" s="3" customFormat="1">
      <c r="A35" s="152">
        <v>3237</v>
      </c>
      <c r="B35" s="153" t="s">
        <v>99</v>
      </c>
      <c r="C35" s="140">
        <f t="shared" si="29"/>
        <v>1000</v>
      </c>
      <c r="D35" s="139">
        <v>1000</v>
      </c>
      <c r="E35" s="139"/>
      <c r="F35" s="139"/>
      <c r="G35" s="139"/>
      <c r="H35" s="140"/>
      <c r="I35" s="139"/>
      <c r="J35" s="139"/>
      <c r="K35" s="139"/>
      <c r="L35" s="140">
        <f t="shared" si="30"/>
        <v>1000</v>
      </c>
      <c r="M35" s="139">
        <v>1000</v>
      </c>
      <c r="N35" s="139"/>
      <c r="O35" s="139"/>
      <c r="P35" s="139"/>
      <c r="Q35" s="140"/>
      <c r="R35" s="139"/>
      <c r="S35" s="139"/>
      <c r="T35" s="139"/>
      <c r="U35" s="140">
        <f t="shared" si="31"/>
        <v>1000</v>
      </c>
      <c r="V35" s="139">
        <v>1000</v>
      </c>
      <c r="W35" s="139"/>
      <c r="X35" s="139"/>
      <c r="Y35" s="139"/>
      <c r="Z35" s="140"/>
      <c r="AA35" s="139"/>
      <c r="AB35" s="139"/>
      <c r="AC35" s="139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</row>
    <row r="36" spans="1:39" s="3" customFormat="1">
      <c r="A36" s="152">
        <v>3238</v>
      </c>
      <c r="B36" s="153" t="s">
        <v>101</v>
      </c>
      <c r="C36" s="140">
        <f t="shared" si="29"/>
        <v>8800</v>
      </c>
      <c r="D36" s="139">
        <v>8800</v>
      </c>
      <c r="E36" s="139"/>
      <c r="F36" s="139"/>
      <c r="G36" s="139"/>
      <c r="H36" s="140"/>
      <c r="I36" s="139"/>
      <c r="J36" s="139"/>
      <c r="K36" s="139"/>
      <c r="L36" s="140">
        <f t="shared" si="30"/>
        <v>8800</v>
      </c>
      <c r="M36" s="139">
        <v>8800</v>
      </c>
      <c r="N36" s="139"/>
      <c r="O36" s="139"/>
      <c r="P36" s="139"/>
      <c r="Q36" s="140"/>
      <c r="R36" s="139"/>
      <c r="S36" s="139"/>
      <c r="T36" s="139"/>
      <c r="U36" s="140">
        <f t="shared" si="31"/>
        <v>8800</v>
      </c>
      <c r="V36" s="139">
        <v>8800</v>
      </c>
      <c r="W36" s="139"/>
      <c r="X36" s="139"/>
      <c r="Y36" s="139"/>
      <c r="Z36" s="140"/>
      <c r="AA36" s="139"/>
      <c r="AB36" s="139"/>
      <c r="AC36" s="139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</row>
    <row r="37" spans="1:39">
      <c r="A37" s="152">
        <v>3239</v>
      </c>
      <c r="B37" s="153" t="s">
        <v>103</v>
      </c>
      <c r="C37" s="140">
        <f t="shared" si="29"/>
        <v>2400</v>
      </c>
      <c r="D37" s="135">
        <v>2400</v>
      </c>
      <c r="E37" s="135"/>
      <c r="F37" s="135"/>
      <c r="G37" s="135"/>
      <c r="H37" s="136"/>
      <c r="I37" s="135"/>
      <c r="J37" s="135"/>
      <c r="K37" s="135"/>
      <c r="L37" s="140">
        <f t="shared" si="30"/>
        <v>2400</v>
      </c>
      <c r="M37" s="135">
        <v>2400</v>
      </c>
      <c r="N37" s="135"/>
      <c r="O37" s="135"/>
      <c r="P37" s="135"/>
      <c r="Q37" s="136"/>
      <c r="R37" s="135"/>
      <c r="S37" s="135"/>
      <c r="T37" s="135"/>
      <c r="U37" s="140">
        <f t="shared" si="31"/>
        <v>2400</v>
      </c>
      <c r="V37" s="135">
        <v>2400</v>
      </c>
      <c r="W37" s="135"/>
      <c r="X37" s="135"/>
      <c r="Y37" s="135"/>
      <c r="Z37" s="136"/>
      <c r="AA37" s="135"/>
      <c r="AB37" s="135"/>
      <c r="AC37" s="135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</row>
    <row r="38" spans="1:39" s="3" customFormat="1" ht="24">
      <c r="A38" s="152">
        <v>3241</v>
      </c>
      <c r="B38" s="153" t="s">
        <v>105</v>
      </c>
      <c r="C38" s="140">
        <f t="shared" si="29"/>
        <v>0</v>
      </c>
      <c r="D38" s="139"/>
      <c r="E38" s="139"/>
      <c r="F38" s="139"/>
      <c r="G38" s="139"/>
      <c r="H38" s="140"/>
      <c r="I38" s="139"/>
      <c r="J38" s="139"/>
      <c r="K38" s="139"/>
      <c r="L38" s="140">
        <f t="shared" si="30"/>
        <v>0</v>
      </c>
      <c r="M38" s="139"/>
      <c r="N38" s="139"/>
      <c r="O38" s="139"/>
      <c r="P38" s="139"/>
      <c r="Q38" s="140"/>
      <c r="R38" s="139"/>
      <c r="S38" s="139"/>
      <c r="T38" s="139"/>
      <c r="U38" s="140">
        <f t="shared" si="31"/>
        <v>0</v>
      </c>
      <c r="V38" s="139"/>
      <c r="W38" s="139"/>
      <c r="X38" s="139"/>
      <c r="Y38" s="139"/>
      <c r="Z38" s="140"/>
      <c r="AA38" s="139"/>
      <c r="AB38" s="139"/>
      <c r="AC38" s="139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</row>
    <row r="39" spans="1:39" s="3" customFormat="1">
      <c r="A39" s="152">
        <v>3291</v>
      </c>
      <c r="B39" s="154" t="s">
        <v>109</v>
      </c>
      <c r="C39" s="140">
        <f t="shared" si="29"/>
        <v>0</v>
      </c>
      <c r="D39" s="139"/>
      <c r="E39" s="139"/>
      <c r="F39" s="139"/>
      <c r="G39" s="139"/>
      <c r="H39" s="140"/>
      <c r="I39" s="139"/>
      <c r="J39" s="139"/>
      <c r="K39" s="139"/>
      <c r="L39" s="140">
        <f t="shared" si="30"/>
        <v>0</v>
      </c>
      <c r="M39" s="139"/>
      <c r="N39" s="139"/>
      <c r="O39" s="139"/>
      <c r="P39" s="139"/>
      <c r="Q39" s="140"/>
      <c r="R39" s="139"/>
      <c r="S39" s="139"/>
      <c r="T39" s="139"/>
      <c r="U39" s="140">
        <f t="shared" si="31"/>
        <v>0</v>
      </c>
      <c r="V39" s="139"/>
      <c r="W39" s="139"/>
      <c r="X39" s="139"/>
      <c r="Y39" s="139"/>
      <c r="Z39" s="140"/>
      <c r="AA39" s="139"/>
      <c r="AB39" s="139"/>
      <c r="AC39" s="139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</row>
    <row r="40" spans="1:39" s="3" customFormat="1">
      <c r="A40" s="152">
        <v>3292</v>
      </c>
      <c r="B40" s="153" t="s">
        <v>111</v>
      </c>
      <c r="C40" s="140">
        <f t="shared" si="29"/>
        <v>2200</v>
      </c>
      <c r="D40" s="139">
        <v>2200</v>
      </c>
      <c r="E40" s="139"/>
      <c r="F40" s="139"/>
      <c r="G40" s="139"/>
      <c r="H40" s="140"/>
      <c r="I40" s="139"/>
      <c r="J40" s="139"/>
      <c r="K40" s="139"/>
      <c r="L40" s="140">
        <f t="shared" si="30"/>
        <v>2200</v>
      </c>
      <c r="M40" s="139">
        <v>2200</v>
      </c>
      <c r="N40" s="139"/>
      <c r="O40" s="139"/>
      <c r="P40" s="139"/>
      <c r="Q40" s="140"/>
      <c r="R40" s="139"/>
      <c r="S40" s="139"/>
      <c r="T40" s="139"/>
      <c r="U40" s="140">
        <f t="shared" si="31"/>
        <v>2200</v>
      </c>
      <c r="V40" s="139">
        <v>2200</v>
      </c>
      <c r="W40" s="139"/>
      <c r="X40" s="139"/>
      <c r="Y40" s="139"/>
      <c r="Z40" s="140"/>
      <c r="AA40" s="139"/>
      <c r="AB40" s="139"/>
      <c r="AC40" s="139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</row>
    <row r="41" spans="1:39" s="3" customFormat="1">
      <c r="A41" s="152">
        <v>3293</v>
      </c>
      <c r="B41" s="153" t="s">
        <v>113</v>
      </c>
      <c r="C41" s="140">
        <f t="shared" si="29"/>
        <v>500</v>
      </c>
      <c r="D41" s="139">
        <v>500</v>
      </c>
      <c r="E41" s="139"/>
      <c r="F41" s="139"/>
      <c r="G41" s="139"/>
      <c r="H41" s="140"/>
      <c r="I41" s="139"/>
      <c r="J41" s="139"/>
      <c r="K41" s="139"/>
      <c r="L41" s="140">
        <f t="shared" si="30"/>
        <v>500</v>
      </c>
      <c r="M41" s="139">
        <v>500</v>
      </c>
      <c r="N41" s="139"/>
      <c r="O41" s="139"/>
      <c r="P41" s="139"/>
      <c r="Q41" s="140"/>
      <c r="R41" s="139"/>
      <c r="S41" s="139"/>
      <c r="T41" s="139"/>
      <c r="U41" s="140">
        <f t="shared" si="31"/>
        <v>500</v>
      </c>
      <c r="V41" s="139">
        <v>500</v>
      </c>
      <c r="W41" s="139"/>
      <c r="X41" s="139"/>
      <c r="Y41" s="139"/>
      <c r="Z41" s="140"/>
      <c r="AA41" s="139"/>
      <c r="AB41" s="139"/>
      <c r="AC41" s="139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</row>
    <row r="42" spans="1:39" s="3" customFormat="1">
      <c r="A42" s="152">
        <v>3294</v>
      </c>
      <c r="B42" s="153" t="s">
        <v>355</v>
      </c>
      <c r="C42" s="140">
        <f t="shared" si="29"/>
        <v>1400</v>
      </c>
      <c r="D42" s="139">
        <v>1400</v>
      </c>
      <c r="E42" s="139"/>
      <c r="F42" s="139"/>
      <c r="G42" s="139"/>
      <c r="H42" s="140"/>
      <c r="I42" s="139"/>
      <c r="J42" s="139"/>
      <c r="K42" s="139"/>
      <c r="L42" s="140">
        <f t="shared" si="30"/>
        <v>1400</v>
      </c>
      <c r="M42" s="139">
        <v>1400</v>
      </c>
      <c r="N42" s="139"/>
      <c r="O42" s="139"/>
      <c r="P42" s="139"/>
      <c r="Q42" s="140"/>
      <c r="R42" s="139"/>
      <c r="S42" s="139"/>
      <c r="T42" s="139"/>
      <c r="U42" s="140">
        <f t="shared" si="31"/>
        <v>1400</v>
      </c>
      <c r="V42" s="139">
        <v>1400</v>
      </c>
      <c r="W42" s="139"/>
      <c r="X42" s="139"/>
      <c r="Y42" s="139"/>
      <c r="Z42" s="140"/>
      <c r="AA42" s="139"/>
      <c r="AB42" s="139"/>
      <c r="AC42" s="139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</row>
    <row r="43" spans="1:39" s="3" customFormat="1">
      <c r="A43" s="152">
        <v>3295</v>
      </c>
      <c r="B43" s="153" t="s">
        <v>117</v>
      </c>
      <c r="C43" s="140">
        <f t="shared" si="29"/>
        <v>1000</v>
      </c>
      <c r="D43" s="139">
        <v>1000</v>
      </c>
      <c r="E43" s="139"/>
      <c r="F43" s="139"/>
      <c r="G43" s="139"/>
      <c r="H43" s="140"/>
      <c r="I43" s="139"/>
      <c r="J43" s="139"/>
      <c r="K43" s="139"/>
      <c r="L43" s="140">
        <f t="shared" si="30"/>
        <v>1000</v>
      </c>
      <c r="M43" s="139">
        <v>1000</v>
      </c>
      <c r="N43" s="139"/>
      <c r="O43" s="139"/>
      <c r="P43" s="139"/>
      <c r="Q43" s="140"/>
      <c r="R43" s="139"/>
      <c r="S43" s="139"/>
      <c r="T43" s="139"/>
      <c r="U43" s="140">
        <f t="shared" si="31"/>
        <v>1000</v>
      </c>
      <c r="V43" s="139">
        <v>1000</v>
      </c>
      <c r="W43" s="139"/>
      <c r="X43" s="139"/>
      <c r="Y43" s="139"/>
      <c r="Z43" s="140"/>
      <c r="AA43" s="139"/>
      <c r="AB43" s="139"/>
      <c r="AC43" s="139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</row>
    <row r="44" spans="1:39" s="3" customFormat="1">
      <c r="A44" s="152">
        <v>3299</v>
      </c>
      <c r="B44" s="153" t="s">
        <v>356</v>
      </c>
      <c r="C44" s="140">
        <f t="shared" si="29"/>
        <v>2500</v>
      </c>
      <c r="D44" s="139">
        <v>2500</v>
      </c>
      <c r="E44" s="139"/>
      <c r="F44" s="139"/>
      <c r="G44" s="139"/>
      <c r="H44" s="140"/>
      <c r="I44" s="139"/>
      <c r="J44" s="139"/>
      <c r="K44" s="139"/>
      <c r="L44" s="140">
        <f t="shared" si="30"/>
        <v>2500</v>
      </c>
      <c r="M44" s="139">
        <v>2500</v>
      </c>
      <c r="N44" s="139"/>
      <c r="O44" s="139"/>
      <c r="P44" s="139"/>
      <c r="Q44" s="140"/>
      <c r="R44" s="139"/>
      <c r="S44" s="139"/>
      <c r="T44" s="139"/>
      <c r="U44" s="140">
        <f t="shared" si="31"/>
        <v>2500</v>
      </c>
      <c r="V44" s="139">
        <v>2500</v>
      </c>
      <c r="W44" s="139"/>
      <c r="X44" s="139"/>
      <c r="Y44" s="139"/>
      <c r="Z44" s="140"/>
      <c r="AA44" s="139"/>
      <c r="AB44" s="139"/>
      <c r="AC44" s="139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</row>
    <row r="45" spans="1:39" s="60" customFormat="1">
      <c r="A45" s="148">
        <v>34</v>
      </c>
      <c r="B45" s="149" t="s">
        <v>122</v>
      </c>
      <c r="C45" s="140">
        <f t="shared" si="29"/>
        <v>2080</v>
      </c>
      <c r="D45" s="140">
        <f>SUM(D46:D48)</f>
        <v>2000</v>
      </c>
      <c r="E45" s="140">
        <f t="shared" ref="E45:K45" si="47">SUM(E46:E48)</f>
        <v>0</v>
      </c>
      <c r="F45" s="140">
        <f t="shared" si="47"/>
        <v>80</v>
      </c>
      <c r="G45" s="140">
        <f t="shared" si="47"/>
        <v>0</v>
      </c>
      <c r="H45" s="140">
        <f t="shared" si="47"/>
        <v>0</v>
      </c>
      <c r="I45" s="140">
        <f t="shared" si="47"/>
        <v>0</v>
      </c>
      <c r="J45" s="140">
        <f t="shared" si="47"/>
        <v>0</v>
      </c>
      <c r="K45" s="140">
        <f t="shared" si="47"/>
        <v>0</v>
      </c>
      <c r="L45" s="140">
        <f t="shared" si="30"/>
        <v>2080</v>
      </c>
      <c r="M45" s="140">
        <f>SUM(M46:M48)</f>
        <v>2000</v>
      </c>
      <c r="N45" s="140">
        <f t="shared" ref="N45:T45" si="48">SUM(N46:N48)</f>
        <v>0</v>
      </c>
      <c r="O45" s="140">
        <f t="shared" si="48"/>
        <v>80</v>
      </c>
      <c r="P45" s="140">
        <f t="shared" si="48"/>
        <v>0</v>
      </c>
      <c r="Q45" s="140">
        <f t="shared" si="48"/>
        <v>0</v>
      </c>
      <c r="R45" s="140">
        <f t="shared" si="48"/>
        <v>0</v>
      </c>
      <c r="S45" s="140">
        <f t="shared" si="48"/>
        <v>0</v>
      </c>
      <c r="T45" s="140">
        <f t="shared" si="48"/>
        <v>0</v>
      </c>
      <c r="U45" s="140">
        <f t="shared" si="31"/>
        <v>2080</v>
      </c>
      <c r="V45" s="140">
        <f>SUM(V46:V48)</f>
        <v>2000</v>
      </c>
      <c r="W45" s="140">
        <f t="shared" ref="W45:AC45" si="49">SUM(W46:W48)</f>
        <v>0</v>
      </c>
      <c r="X45" s="140">
        <f t="shared" si="49"/>
        <v>80</v>
      </c>
      <c r="Y45" s="140">
        <f t="shared" si="49"/>
        <v>0</v>
      </c>
      <c r="Z45" s="140">
        <f t="shared" si="49"/>
        <v>0</v>
      </c>
      <c r="AA45" s="140">
        <f t="shared" si="49"/>
        <v>0</v>
      </c>
      <c r="AB45" s="140">
        <f t="shared" si="49"/>
        <v>0</v>
      </c>
      <c r="AC45" s="140">
        <f t="shared" si="49"/>
        <v>0</v>
      </c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</row>
    <row r="46" spans="1:39" s="3" customFormat="1">
      <c r="A46" s="152">
        <v>3431</v>
      </c>
      <c r="B46" s="154" t="s">
        <v>129</v>
      </c>
      <c r="C46" s="140">
        <f t="shared" si="29"/>
        <v>2080</v>
      </c>
      <c r="D46" s="139">
        <v>2000</v>
      </c>
      <c r="E46" s="139"/>
      <c r="F46" s="139">
        <v>80</v>
      </c>
      <c r="G46" s="139"/>
      <c r="H46" s="140"/>
      <c r="I46" s="139"/>
      <c r="J46" s="139"/>
      <c r="K46" s="139"/>
      <c r="L46" s="140">
        <f t="shared" si="30"/>
        <v>2080</v>
      </c>
      <c r="M46" s="140">
        <v>2000</v>
      </c>
      <c r="N46" s="139"/>
      <c r="O46" s="139">
        <v>80</v>
      </c>
      <c r="P46" s="139"/>
      <c r="Q46" s="140"/>
      <c r="R46" s="139"/>
      <c r="S46" s="139"/>
      <c r="T46" s="139"/>
      <c r="U46" s="140">
        <f t="shared" si="31"/>
        <v>2080</v>
      </c>
      <c r="V46" s="139">
        <v>2000</v>
      </c>
      <c r="W46" s="139"/>
      <c r="X46" s="139">
        <v>80</v>
      </c>
      <c r="Y46" s="139"/>
      <c r="Z46" s="140"/>
      <c r="AA46" s="139"/>
      <c r="AB46" s="139"/>
      <c r="AC46" s="139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</row>
    <row r="47" spans="1:39" s="3" customFormat="1" ht="24">
      <c r="A47" s="152">
        <v>3432</v>
      </c>
      <c r="B47" s="153" t="s">
        <v>131</v>
      </c>
      <c r="C47" s="140">
        <f t="shared" si="29"/>
        <v>0</v>
      </c>
      <c r="D47" s="139"/>
      <c r="E47" s="139"/>
      <c r="F47" s="139"/>
      <c r="G47" s="139"/>
      <c r="H47" s="140"/>
      <c r="I47" s="139"/>
      <c r="J47" s="139"/>
      <c r="K47" s="139"/>
      <c r="L47" s="140">
        <f t="shared" si="30"/>
        <v>0</v>
      </c>
      <c r="M47" s="139"/>
      <c r="N47" s="139"/>
      <c r="O47" s="139"/>
      <c r="P47" s="139"/>
      <c r="Q47" s="140"/>
      <c r="R47" s="139"/>
      <c r="S47" s="139"/>
      <c r="T47" s="139"/>
      <c r="U47" s="140">
        <f t="shared" si="31"/>
        <v>0</v>
      </c>
      <c r="V47" s="139"/>
      <c r="W47" s="139"/>
      <c r="X47" s="139"/>
      <c r="Y47" s="139"/>
      <c r="Z47" s="140"/>
      <c r="AA47" s="139"/>
      <c r="AB47" s="139"/>
      <c r="AC47" s="139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</row>
    <row r="48" spans="1:39" s="3" customFormat="1">
      <c r="A48" s="152" t="s">
        <v>132</v>
      </c>
      <c r="B48" s="153" t="s">
        <v>357</v>
      </c>
      <c r="C48" s="140">
        <f t="shared" si="29"/>
        <v>0</v>
      </c>
      <c r="D48" s="139"/>
      <c r="E48" s="139"/>
      <c r="F48" s="139"/>
      <c r="G48" s="139"/>
      <c r="H48" s="140"/>
      <c r="I48" s="139"/>
      <c r="J48" s="139"/>
      <c r="K48" s="139"/>
      <c r="L48" s="140"/>
      <c r="M48" s="139"/>
      <c r="N48" s="139"/>
      <c r="O48" s="139"/>
      <c r="P48" s="139"/>
      <c r="Q48" s="140"/>
      <c r="R48" s="139"/>
      <c r="S48" s="139"/>
      <c r="T48" s="139"/>
      <c r="U48" s="140"/>
      <c r="V48" s="139"/>
      <c r="W48" s="139"/>
      <c r="X48" s="139"/>
      <c r="Y48" s="139"/>
      <c r="Z48" s="140"/>
      <c r="AA48" s="139"/>
      <c r="AB48" s="139"/>
      <c r="AC48" s="139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</row>
    <row r="49" spans="1:39" s="3" customFormat="1">
      <c r="A49" s="161" t="s">
        <v>136</v>
      </c>
      <c r="B49" s="153"/>
      <c r="C49" s="140">
        <f>SUM(C50)</f>
        <v>20000</v>
      </c>
      <c r="D49" s="140">
        <f t="shared" ref="D49:L49" si="50">SUM(D50)</f>
        <v>0</v>
      </c>
      <c r="E49" s="140">
        <f t="shared" si="50"/>
        <v>0</v>
      </c>
      <c r="F49" s="140">
        <f t="shared" si="50"/>
        <v>0</v>
      </c>
      <c r="G49" s="140">
        <f t="shared" si="50"/>
        <v>0</v>
      </c>
      <c r="H49" s="140">
        <f t="shared" si="50"/>
        <v>20000</v>
      </c>
      <c r="I49" s="140">
        <f t="shared" si="50"/>
        <v>0</v>
      </c>
      <c r="J49" s="140">
        <f t="shared" si="50"/>
        <v>0</v>
      </c>
      <c r="K49" s="140">
        <f t="shared" si="50"/>
        <v>0</v>
      </c>
      <c r="L49" s="140">
        <f t="shared" si="50"/>
        <v>20000</v>
      </c>
      <c r="M49" s="140">
        <f t="shared" ref="M49" si="51">SUM(M50)</f>
        <v>0</v>
      </c>
      <c r="N49" s="140">
        <f t="shared" ref="N49" si="52">SUM(N50)</f>
        <v>0</v>
      </c>
      <c r="O49" s="140">
        <f t="shared" ref="O49" si="53">SUM(O50)</f>
        <v>0</v>
      </c>
      <c r="P49" s="140">
        <f t="shared" ref="P49" si="54">SUM(P50)</f>
        <v>0</v>
      </c>
      <c r="Q49" s="140">
        <f t="shared" ref="Q49" si="55">SUM(Q50)</f>
        <v>20000</v>
      </c>
      <c r="R49" s="140">
        <f>SUM(R50)</f>
        <v>0</v>
      </c>
      <c r="S49" s="140">
        <f t="shared" ref="S49:T49" si="56">SUM(S50)</f>
        <v>0</v>
      </c>
      <c r="T49" s="140">
        <f t="shared" si="56"/>
        <v>0</v>
      </c>
      <c r="U49" s="140">
        <f t="shared" ref="U49" si="57">SUM(U50)</f>
        <v>20000</v>
      </c>
      <c r="V49" s="140">
        <f t="shared" ref="V49" si="58">SUM(V50)</f>
        <v>0</v>
      </c>
      <c r="W49" s="140">
        <f t="shared" ref="W49" si="59">SUM(W50)</f>
        <v>0</v>
      </c>
      <c r="X49" s="140">
        <f t="shared" ref="X49" si="60">SUM(X50)</f>
        <v>0</v>
      </c>
      <c r="Y49" s="140">
        <f t="shared" ref="Y49" si="61">SUM(Y50)</f>
        <v>0</v>
      </c>
      <c r="Z49" s="140">
        <f t="shared" ref="Z49" si="62">SUM(Z50)</f>
        <v>20000</v>
      </c>
      <c r="AA49" s="140">
        <f t="shared" ref="AA49" si="63">SUM(AA50)</f>
        <v>0</v>
      </c>
      <c r="AB49" s="140">
        <f t="shared" ref="AB49" si="64">SUM(AB50)</f>
        <v>0</v>
      </c>
      <c r="AC49" s="140">
        <f t="shared" ref="AC49" si="65">SUM(AC50)</f>
        <v>0</v>
      </c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</row>
    <row r="50" spans="1:39" s="3" customFormat="1">
      <c r="A50" s="152" t="s">
        <v>142</v>
      </c>
      <c r="B50" s="153" t="s">
        <v>366</v>
      </c>
      <c r="C50" s="140">
        <f>SUM(D50:K50)</f>
        <v>20000</v>
      </c>
      <c r="D50" s="139"/>
      <c r="E50" s="139"/>
      <c r="F50" s="139"/>
      <c r="G50" s="139"/>
      <c r="H50" s="140">
        <v>20000</v>
      </c>
      <c r="I50" s="139"/>
      <c r="J50" s="139"/>
      <c r="K50" s="139"/>
      <c r="L50" s="140">
        <f t="shared" si="30"/>
        <v>20000</v>
      </c>
      <c r="M50" s="139"/>
      <c r="N50" s="139"/>
      <c r="O50" s="139"/>
      <c r="P50" s="139"/>
      <c r="Q50" s="140">
        <v>20000</v>
      </c>
      <c r="R50" s="139"/>
      <c r="S50" s="139"/>
      <c r="T50" s="139"/>
      <c r="U50" s="140">
        <f t="shared" si="31"/>
        <v>20000</v>
      </c>
      <c r="V50" s="139"/>
      <c r="W50" s="139"/>
      <c r="X50" s="139"/>
      <c r="Y50" s="139"/>
      <c r="Z50" s="140">
        <v>20000</v>
      </c>
      <c r="AA50" s="139"/>
      <c r="AB50" s="139"/>
      <c r="AC50" s="139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</row>
    <row r="51" spans="1:39" s="60" customFormat="1" ht="24.75" customHeight="1">
      <c r="A51" s="155" t="s">
        <v>161</v>
      </c>
      <c r="B51" s="156" t="s">
        <v>162</v>
      </c>
      <c r="C51" s="140">
        <f t="shared" si="29"/>
        <v>12660</v>
      </c>
      <c r="D51" s="140">
        <f>SUM(D52:D60)</f>
        <v>0</v>
      </c>
      <c r="E51" s="140">
        <f t="shared" ref="E51:M51" si="66">SUM(E52:E60)</f>
        <v>7660</v>
      </c>
      <c r="F51" s="140">
        <f t="shared" si="66"/>
        <v>2000</v>
      </c>
      <c r="G51" s="140">
        <f t="shared" si="66"/>
        <v>0</v>
      </c>
      <c r="H51" s="140">
        <f t="shared" si="66"/>
        <v>0</v>
      </c>
      <c r="I51" s="140">
        <f t="shared" si="66"/>
        <v>3000</v>
      </c>
      <c r="J51" s="140">
        <f t="shared" si="66"/>
        <v>0</v>
      </c>
      <c r="K51" s="140">
        <f t="shared" si="66"/>
        <v>0</v>
      </c>
      <c r="L51" s="140">
        <f t="shared" si="30"/>
        <v>12660</v>
      </c>
      <c r="M51" s="140">
        <f t="shared" si="66"/>
        <v>0</v>
      </c>
      <c r="N51" s="140">
        <f t="shared" ref="N51" si="67">SUM(N52:N60)</f>
        <v>7660</v>
      </c>
      <c r="O51" s="140">
        <f t="shared" ref="O51" si="68">SUM(O52:O60)</f>
        <v>2000</v>
      </c>
      <c r="P51" s="140">
        <f t="shared" ref="P51" si="69">SUM(P52:P60)</f>
        <v>0</v>
      </c>
      <c r="Q51" s="140">
        <f t="shared" ref="Q51" si="70">SUM(Q52:Q60)</f>
        <v>0</v>
      </c>
      <c r="R51" s="140">
        <f t="shared" ref="R51" si="71">SUM(R52:R60)</f>
        <v>3000</v>
      </c>
      <c r="S51" s="140">
        <f t="shared" ref="S51" si="72">SUM(S52:S60)</f>
        <v>0</v>
      </c>
      <c r="T51" s="140">
        <f t="shared" ref="T51" si="73">SUM(T52:T60)</f>
        <v>0</v>
      </c>
      <c r="U51" s="140">
        <f t="shared" si="31"/>
        <v>12660</v>
      </c>
      <c r="V51" s="140">
        <f t="shared" ref="V51" si="74">SUM(V52:V60)</f>
        <v>0</v>
      </c>
      <c r="W51" s="140">
        <f t="shared" ref="W51" si="75">SUM(W52:W60)</f>
        <v>7660</v>
      </c>
      <c r="X51" s="140">
        <f t="shared" ref="X51" si="76">SUM(X52:X60)</f>
        <v>2000</v>
      </c>
      <c r="Y51" s="140">
        <f t="shared" ref="Y51" si="77">SUM(Y52:Y60)</f>
        <v>0</v>
      </c>
      <c r="Z51" s="140">
        <f t="shared" ref="Z51" si="78">SUM(Z52:Z60)</f>
        <v>0</v>
      </c>
      <c r="AA51" s="140">
        <f t="shared" ref="AA51" si="79">SUM(AA52:AA60)</f>
        <v>3000</v>
      </c>
      <c r="AB51" s="140">
        <f t="shared" ref="AB51" si="80">SUM(AB52:AB60)</f>
        <v>0</v>
      </c>
      <c r="AC51" s="140">
        <f t="shared" ref="AC51" si="81">SUM(AC52:AC60)</f>
        <v>0</v>
      </c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</row>
    <row r="52" spans="1:39" s="3" customFormat="1">
      <c r="A52" s="152">
        <v>4221</v>
      </c>
      <c r="B52" s="153" t="s">
        <v>169</v>
      </c>
      <c r="C52" s="140">
        <f t="shared" si="29"/>
        <v>9160</v>
      </c>
      <c r="D52" s="139"/>
      <c r="E52" s="139">
        <v>6160</v>
      </c>
      <c r="F52" s="139"/>
      <c r="G52" s="139"/>
      <c r="H52" s="140"/>
      <c r="I52" s="139">
        <v>3000</v>
      </c>
      <c r="J52" s="139"/>
      <c r="K52" s="139"/>
      <c r="L52" s="140">
        <f t="shared" si="30"/>
        <v>9160</v>
      </c>
      <c r="M52" s="139"/>
      <c r="N52" s="139">
        <v>6160</v>
      </c>
      <c r="O52" s="139"/>
      <c r="P52" s="139"/>
      <c r="Q52" s="140"/>
      <c r="R52" s="139">
        <v>3000</v>
      </c>
      <c r="S52" s="139"/>
      <c r="T52" s="139"/>
      <c r="U52" s="140">
        <f t="shared" si="31"/>
        <v>9160</v>
      </c>
      <c r="V52" s="139"/>
      <c r="W52" s="139">
        <v>6160</v>
      </c>
      <c r="X52" s="139"/>
      <c r="Y52" s="139"/>
      <c r="Z52" s="140"/>
      <c r="AA52" s="139">
        <v>3000</v>
      </c>
      <c r="AB52" s="139"/>
      <c r="AC52" s="139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</row>
    <row r="53" spans="1:39" s="3" customFormat="1">
      <c r="A53" s="152">
        <v>4222</v>
      </c>
      <c r="B53" s="153" t="s">
        <v>171</v>
      </c>
      <c r="C53" s="140">
        <f t="shared" si="29"/>
        <v>0</v>
      </c>
      <c r="D53" s="139"/>
      <c r="E53" s="139"/>
      <c r="F53" s="139"/>
      <c r="G53" s="139"/>
      <c r="H53" s="140"/>
      <c r="I53" s="139"/>
      <c r="J53" s="139"/>
      <c r="K53" s="139"/>
      <c r="L53" s="140">
        <f t="shared" si="30"/>
        <v>0</v>
      </c>
      <c r="M53" s="139"/>
      <c r="N53" s="139"/>
      <c r="O53" s="139"/>
      <c r="P53" s="139"/>
      <c r="Q53" s="140"/>
      <c r="R53" s="139"/>
      <c r="S53" s="139"/>
      <c r="T53" s="139"/>
      <c r="U53" s="140">
        <f t="shared" si="31"/>
        <v>0</v>
      </c>
      <c r="V53" s="139"/>
      <c r="W53" s="139"/>
      <c r="X53" s="139"/>
      <c r="Y53" s="139"/>
      <c r="Z53" s="140"/>
      <c r="AA53" s="139"/>
      <c r="AB53" s="139"/>
      <c r="AC53" s="139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</row>
    <row r="54" spans="1:39" s="3" customFormat="1">
      <c r="A54" s="152">
        <v>4223</v>
      </c>
      <c r="B54" s="153" t="s">
        <v>173</v>
      </c>
      <c r="C54" s="140">
        <f t="shared" si="29"/>
        <v>0</v>
      </c>
      <c r="D54" s="139"/>
      <c r="E54" s="139"/>
      <c r="F54" s="139"/>
      <c r="G54" s="139"/>
      <c r="H54" s="140"/>
      <c r="I54" s="139"/>
      <c r="J54" s="139"/>
      <c r="K54" s="139"/>
      <c r="L54" s="140">
        <f t="shared" si="30"/>
        <v>0</v>
      </c>
      <c r="M54" s="139"/>
      <c r="N54" s="139"/>
      <c r="O54" s="139"/>
      <c r="P54" s="139"/>
      <c r="Q54" s="140"/>
      <c r="R54" s="139"/>
      <c r="S54" s="139"/>
      <c r="T54" s="139"/>
      <c r="U54" s="140">
        <f t="shared" si="31"/>
        <v>0</v>
      </c>
      <c r="V54" s="139"/>
      <c r="W54" s="139"/>
      <c r="X54" s="139"/>
      <c r="Y54" s="139"/>
      <c r="Z54" s="140"/>
      <c r="AA54" s="139"/>
      <c r="AB54" s="139"/>
      <c r="AC54" s="139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</row>
    <row r="55" spans="1:39" s="3" customFormat="1">
      <c r="A55" s="152">
        <v>4224</v>
      </c>
      <c r="B55" s="153" t="s">
        <v>175</v>
      </c>
      <c r="C55" s="140">
        <f t="shared" si="29"/>
        <v>0</v>
      </c>
      <c r="D55" s="139"/>
      <c r="E55" s="139"/>
      <c r="F55" s="139"/>
      <c r="G55" s="139"/>
      <c r="H55" s="140"/>
      <c r="I55" s="139"/>
      <c r="J55" s="139"/>
      <c r="K55" s="139"/>
      <c r="L55" s="140">
        <f t="shared" si="30"/>
        <v>0</v>
      </c>
      <c r="M55" s="139"/>
      <c r="N55" s="139"/>
      <c r="O55" s="139"/>
      <c r="P55" s="139"/>
      <c r="Q55" s="140"/>
      <c r="R55" s="139"/>
      <c r="S55" s="139"/>
      <c r="T55" s="139"/>
      <c r="U55" s="140">
        <f t="shared" si="31"/>
        <v>0</v>
      </c>
      <c r="V55" s="139"/>
      <c r="W55" s="139"/>
      <c r="X55" s="139"/>
      <c r="Y55" s="139"/>
      <c r="Z55" s="140"/>
      <c r="AA55" s="139"/>
      <c r="AB55" s="139"/>
      <c r="AC55" s="139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</row>
    <row r="56" spans="1:39" s="3" customFormat="1">
      <c r="A56" s="152">
        <v>4225</v>
      </c>
      <c r="B56" s="153" t="s">
        <v>358</v>
      </c>
      <c r="C56" s="140">
        <f t="shared" si="29"/>
        <v>0</v>
      </c>
      <c r="D56" s="139"/>
      <c r="E56" s="139"/>
      <c r="F56" s="139"/>
      <c r="G56" s="139"/>
      <c r="H56" s="140"/>
      <c r="I56" s="139"/>
      <c r="J56" s="139"/>
      <c r="K56" s="139"/>
      <c r="L56" s="140">
        <f t="shared" si="30"/>
        <v>0</v>
      </c>
      <c r="M56" s="139"/>
      <c r="N56" s="139"/>
      <c r="O56" s="139"/>
      <c r="P56" s="139"/>
      <c r="Q56" s="140"/>
      <c r="R56" s="139"/>
      <c r="S56" s="139"/>
      <c r="T56" s="139"/>
      <c r="U56" s="140">
        <f t="shared" si="31"/>
        <v>0</v>
      </c>
      <c r="V56" s="139"/>
      <c r="W56" s="139"/>
      <c r="X56" s="139"/>
      <c r="Y56" s="139"/>
      <c r="Z56" s="140"/>
      <c r="AA56" s="139"/>
      <c r="AB56" s="139"/>
      <c r="AC56" s="139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</row>
    <row r="57" spans="1:39" s="3" customFormat="1">
      <c r="A57" s="152">
        <v>4226</v>
      </c>
      <c r="B57" s="153" t="s">
        <v>179</v>
      </c>
      <c r="C57" s="140">
        <f t="shared" si="29"/>
        <v>0</v>
      </c>
      <c r="D57" s="139"/>
      <c r="E57" s="139"/>
      <c r="F57" s="139"/>
      <c r="G57" s="139"/>
      <c r="H57" s="140"/>
      <c r="I57" s="139"/>
      <c r="J57" s="139"/>
      <c r="K57" s="139"/>
      <c r="L57" s="140">
        <f t="shared" si="30"/>
        <v>0</v>
      </c>
      <c r="M57" s="139"/>
      <c r="N57" s="139"/>
      <c r="O57" s="139"/>
      <c r="P57" s="139"/>
      <c r="Q57" s="140"/>
      <c r="R57" s="139"/>
      <c r="S57" s="139"/>
      <c r="T57" s="139"/>
      <c r="U57" s="140">
        <f t="shared" si="31"/>
        <v>0</v>
      </c>
      <c r="V57" s="139"/>
      <c r="W57" s="139"/>
      <c r="X57" s="139"/>
      <c r="Y57" s="139"/>
      <c r="Z57" s="140"/>
      <c r="AA57" s="139"/>
      <c r="AB57" s="139"/>
      <c r="AC57" s="139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</row>
    <row r="58" spans="1:39" s="3" customFormat="1">
      <c r="A58" s="152">
        <v>4227</v>
      </c>
      <c r="B58" s="154" t="s">
        <v>50</v>
      </c>
      <c r="C58" s="140">
        <f t="shared" si="29"/>
        <v>2000</v>
      </c>
      <c r="D58" s="139"/>
      <c r="E58" s="139"/>
      <c r="F58" s="139">
        <v>2000</v>
      </c>
      <c r="G58" s="139"/>
      <c r="H58" s="140"/>
      <c r="I58" s="139"/>
      <c r="J58" s="139"/>
      <c r="K58" s="139"/>
      <c r="L58" s="140">
        <f t="shared" si="30"/>
        <v>2000</v>
      </c>
      <c r="M58" s="139"/>
      <c r="N58" s="139"/>
      <c r="O58" s="139">
        <v>2000</v>
      </c>
      <c r="P58" s="139"/>
      <c r="Q58" s="140"/>
      <c r="R58" s="139"/>
      <c r="S58" s="139"/>
      <c r="T58" s="139"/>
      <c r="U58" s="140">
        <f t="shared" si="31"/>
        <v>2000</v>
      </c>
      <c r="V58" s="139"/>
      <c r="W58" s="139"/>
      <c r="X58" s="139">
        <v>2000</v>
      </c>
      <c r="Y58" s="139"/>
      <c r="Z58" s="140"/>
      <c r="AA58" s="139"/>
      <c r="AB58" s="139"/>
      <c r="AC58" s="139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</row>
    <row r="59" spans="1:39" s="3" customFormat="1">
      <c r="A59" s="152">
        <v>4231</v>
      </c>
      <c r="B59" s="153" t="s">
        <v>184</v>
      </c>
      <c r="C59" s="140">
        <f t="shared" si="29"/>
        <v>0</v>
      </c>
      <c r="D59" s="139"/>
      <c r="E59" s="139"/>
      <c r="F59" s="139"/>
      <c r="G59" s="139"/>
      <c r="H59" s="140"/>
      <c r="I59" s="139"/>
      <c r="J59" s="139"/>
      <c r="K59" s="139"/>
      <c r="L59" s="140">
        <f t="shared" si="30"/>
        <v>0</v>
      </c>
      <c r="M59" s="139"/>
      <c r="N59" s="139"/>
      <c r="O59" s="139"/>
      <c r="P59" s="139"/>
      <c r="Q59" s="140"/>
      <c r="R59" s="139"/>
      <c r="S59" s="139"/>
      <c r="T59" s="139"/>
      <c r="U59" s="140">
        <f t="shared" si="31"/>
        <v>0</v>
      </c>
      <c r="V59" s="139"/>
      <c r="W59" s="139"/>
      <c r="X59" s="139"/>
      <c r="Y59" s="139"/>
      <c r="Z59" s="140"/>
      <c r="AA59" s="139"/>
      <c r="AB59" s="139"/>
      <c r="AC59" s="139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</row>
    <row r="60" spans="1:39" s="3" customFormat="1">
      <c r="A60" s="152">
        <v>4241</v>
      </c>
      <c r="B60" s="153" t="s">
        <v>359</v>
      </c>
      <c r="C60" s="140">
        <f t="shared" si="29"/>
        <v>1500</v>
      </c>
      <c r="D60" s="139"/>
      <c r="E60" s="139">
        <v>1500</v>
      </c>
      <c r="F60" s="139"/>
      <c r="G60" s="139"/>
      <c r="H60" s="140"/>
      <c r="I60" s="139"/>
      <c r="J60" s="139"/>
      <c r="K60" s="139"/>
      <c r="L60" s="140">
        <f t="shared" si="30"/>
        <v>1500</v>
      </c>
      <c r="M60" s="139"/>
      <c r="N60" s="139">
        <v>1500</v>
      </c>
      <c r="O60" s="139"/>
      <c r="P60" s="139"/>
      <c r="Q60" s="140"/>
      <c r="R60" s="139"/>
      <c r="S60" s="139"/>
      <c r="T60" s="139"/>
      <c r="U60" s="140">
        <f t="shared" si="31"/>
        <v>1500</v>
      </c>
      <c r="V60" s="139"/>
      <c r="W60" s="139">
        <v>1500</v>
      </c>
      <c r="X60" s="139"/>
      <c r="Y60" s="139"/>
      <c r="Z60" s="140"/>
      <c r="AA60" s="139"/>
      <c r="AB60" s="139"/>
      <c r="AC60" s="139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</row>
    <row r="61" spans="1:39" s="60" customFormat="1" ht="24">
      <c r="A61" s="155" t="s">
        <v>212</v>
      </c>
      <c r="B61" s="156" t="s">
        <v>360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</row>
    <row r="62" spans="1:39" s="3" customFormat="1" ht="24">
      <c r="A62" s="152">
        <v>4511</v>
      </c>
      <c r="B62" s="153" t="s">
        <v>51</v>
      </c>
      <c r="C62" s="139"/>
      <c r="D62" s="139"/>
      <c r="E62" s="139"/>
      <c r="F62" s="139"/>
      <c r="G62" s="139"/>
      <c r="H62" s="140"/>
      <c r="I62" s="139"/>
      <c r="J62" s="139"/>
      <c r="K62" s="139"/>
      <c r="L62" s="139"/>
      <c r="M62" s="139"/>
      <c r="N62" s="139"/>
      <c r="O62" s="139"/>
      <c r="P62" s="139"/>
      <c r="Q62" s="140"/>
      <c r="R62" s="139"/>
      <c r="S62" s="139"/>
      <c r="T62" s="139"/>
      <c r="U62" s="139"/>
      <c r="V62" s="139"/>
      <c r="W62" s="139"/>
      <c r="X62" s="139"/>
      <c r="Y62" s="139"/>
      <c r="Z62" s="140"/>
      <c r="AA62" s="139"/>
      <c r="AB62" s="139"/>
      <c r="AC62" s="139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</row>
    <row r="63" spans="1:39" s="3" customFormat="1" ht="29.25" customHeight="1">
      <c r="A63" s="144" t="s">
        <v>39</v>
      </c>
      <c r="B63" s="157" t="s">
        <v>361</v>
      </c>
      <c r="C63" s="146"/>
      <c r="D63" s="146"/>
      <c r="E63" s="146"/>
      <c r="F63" s="146"/>
      <c r="G63" s="146"/>
      <c r="H63" s="140"/>
      <c r="I63" s="146"/>
      <c r="J63" s="146"/>
      <c r="K63" s="146"/>
      <c r="L63" s="146"/>
      <c r="M63" s="146"/>
      <c r="N63" s="146"/>
      <c r="O63" s="146"/>
      <c r="P63" s="146"/>
      <c r="Q63" s="140"/>
      <c r="R63" s="146"/>
      <c r="S63" s="146"/>
      <c r="T63" s="146"/>
      <c r="U63" s="146"/>
      <c r="V63" s="146"/>
      <c r="W63" s="146"/>
      <c r="X63" s="146"/>
      <c r="Y63" s="146"/>
      <c r="Z63" s="140"/>
      <c r="AA63" s="146"/>
      <c r="AB63" s="146"/>
      <c r="AC63" s="146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</row>
    <row r="64" spans="1:39" s="3" customFormat="1" ht="12.75" customHeight="1">
      <c r="A64" s="144" t="s">
        <v>373</v>
      </c>
      <c r="B64" s="157" t="s">
        <v>362</v>
      </c>
      <c r="C64" s="146">
        <f>SUM(D64:K64)</f>
        <v>482500</v>
      </c>
      <c r="D64" s="146">
        <f>SUM(D65,D102)</f>
        <v>0</v>
      </c>
      <c r="E64" s="146">
        <f t="shared" ref="E64:K64" si="82">SUM(E65,E102)</f>
        <v>0</v>
      </c>
      <c r="F64" s="146">
        <f t="shared" si="82"/>
        <v>232500</v>
      </c>
      <c r="G64" s="146">
        <f t="shared" si="82"/>
        <v>250000</v>
      </c>
      <c r="H64" s="146">
        <f t="shared" si="82"/>
        <v>0</v>
      </c>
      <c r="I64" s="146">
        <f t="shared" si="82"/>
        <v>0</v>
      </c>
      <c r="J64" s="146">
        <f t="shared" si="82"/>
        <v>0</v>
      </c>
      <c r="K64" s="146">
        <f t="shared" si="82"/>
        <v>0</v>
      </c>
      <c r="L64" s="146">
        <f>SUM(M64:T64)</f>
        <v>482500</v>
      </c>
      <c r="M64" s="146">
        <f>SUM(M65,M102)</f>
        <v>0</v>
      </c>
      <c r="N64" s="146">
        <f t="shared" ref="N64:V64" si="83">SUM(N65,N102)</f>
        <v>0</v>
      </c>
      <c r="O64" s="146">
        <f t="shared" si="83"/>
        <v>232500</v>
      </c>
      <c r="P64" s="146">
        <f t="shared" si="83"/>
        <v>250000</v>
      </c>
      <c r="Q64" s="146">
        <f t="shared" si="83"/>
        <v>0</v>
      </c>
      <c r="R64" s="146">
        <f t="shared" si="83"/>
        <v>0</v>
      </c>
      <c r="S64" s="146">
        <f t="shared" si="83"/>
        <v>0</v>
      </c>
      <c r="T64" s="146">
        <f t="shared" si="83"/>
        <v>0</v>
      </c>
      <c r="U64" s="146">
        <f>SUM(V64:AC64)</f>
        <v>482500</v>
      </c>
      <c r="V64" s="146">
        <f t="shared" si="83"/>
        <v>0</v>
      </c>
      <c r="W64" s="146">
        <f t="shared" ref="W64" si="84">SUM(W65,W102)</f>
        <v>0</v>
      </c>
      <c r="X64" s="146">
        <f t="shared" ref="X64" si="85">SUM(X65,X102)</f>
        <v>232500</v>
      </c>
      <c r="Y64" s="146">
        <f t="shared" ref="Y64" si="86">SUM(Y65,Y102)</f>
        <v>250000</v>
      </c>
      <c r="Z64" s="146">
        <f t="shared" ref="Z64" si="87">SUM(Z65,Z102)</f>
        <v>0</v>
      </c>
      <c r="AA64" s="146">
        <f t="shared" ref="AA64" si="88">SUM(AA65,AA102)</f>
        <v>0</v>
      </c>
      <c r="AB64" s="146">
        <f t="shared" ref="AB64" si="89">SUM(AB65,AB102)</f>
        <v>0</v>
      </c>
      <c r="AC64" s="146">
        <f t="shared" ref="AC64" si="90">SUM(AC65,AC102)</f>
        <v>0</v>
      </c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</row>
    <row r="65" spans="1:39" s="3" customFormat="1">
      <c r="A65" s="133">
        <v>3</v>
      </c>
      <c r="B65" s="147" t="s">
        <v>351</v>
      </c>
      <c r="C65" s="139">
        <f>SUM(D65:K65)</f>
        <v>480000</v>
      </c>
      <c r="D65" s="139">
        <f>SUM(D66,D74)</f>
        <v>0</v>
      </c>
      <c r="E65" s="139">
        <f t="shared" ref="E65:M65" si="91">SUM(E66,E74)</f>
        <v>0</v>
      </c>
      <c r="F65" s="139">
        <f t="shared" si="91"/>
        <v>232500</v>
      </c>
      <c r="G65" s="139">
        <f t="shared" si="91"/>
        <v>247500</v>
      </c>
      <c r="H65" s="139">
        <f t="shared" si="91"/>
        <v>0</v>
      </c>
      <c r="I65" s="139">
        <f t="shared" si="91"/>
        <v>0</v>
      </c>
      <c r="J65" s="139">
        <f t="shared" si="91"/>
        <v>0</v>
      </c>
      <c r="K65" s="139">
        <f t="shared" si="91"/>
        <v>0</v>
      </c>
      <c r="L65" s="139">
        <f>SUM(M65:T65)</f>
        <v>480000</v>
      </c>
      <c r="M65" s="139">
        <f t="shared" si="91"/>
        <v>0</v>
      </c>
      <c r="N65" s="139">
        <f t="shared" ref="N65" si="92">SUM(N66,N74)</f>
        <v>0</v>
      </c>
      <c r="O65" s="139">
        <f t="shared" ref="O65" si="93">SUM(O66,O74)</f>
        <v>232500</v>
      </c>
      <c r="P65" s="139">
        <f t="shared" ref="P65" si="94">SUM(P66,P74)</f>
        <v>247500</v>
      </c>
      <c r="Q65" s="139">
        <f t="shared" ref="Q65" si="95">SUM(Q66,Q74)</f>
        <v>0</v>
      </c>
      <c r="R65" s="139">
        <f t="shared" ref="R65" si="96">SUM(R66,R74)</f>
        <v>0</v>
      </c>
      <c r="S65" s="139">
        <f t="shared" ref="S65" si="97">SUM(S66,S74)</f>
        <v>0</v>
      </c>
      <c r="T65" s="139">
        <f t="shared" ref="T65" si="98">SUM(T66,T74)</f>
        <v>0</v>
      </c>
      <c r="U65" s="139">
        <f>SUM(V65:AC65)</f>
        <v>480000</v>
      </c>
      <c r="V65" s="139">
        <f t="shared" ref="V65" si="99">SUM(V66,V74)</f>
        <v>0</v>
      </c>
      <c r="W65" s="139">
        <f t="shared" ref="W65" si="100">SUM(W66,W74)</f>
        <v>0</v>
      </c>
      <c r="X65" s="139">
        <f t="shared" ref="X65" si="101">SUM(X66,X74)</f>
        <v>232500</v>
      </c>
      <c r="Y65" s="139">
        <f t="shared" ref="Y65" si="102">SUM(Y66,Y74)</f>
        <v>247500</v>
      </c>
      <c r="Z65" s="139">
        <f t="shared" ref="Z65" si="103">SUM(Z66,Z74)</f>
        <v>0</v>
      </c>
      <c r="AA65" s="139">
        <f t="shared" ref="AA65" si="104">SUM(AA66,AA74)</f>
        <v>0</v>
      </c>
      <c r="AB65" s="139">
        <f t="shared" ref="AB65" si="105">SUM(AB66,AB74)</f>
        <v>0</v>
      </c>
      <c r="AC65" s="139">
        <f t="shared" ref="AC65" si="106">SUM(AC66,AC74)</f>
        <v>0</v>
      </c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</row>
    <row r="66" spans="1:39" s="60" customFormat="1">
      <c r="A66" s="148">
        <v>31</v>
      </c>
      <c r="B66" s="149" t="s">
        <v>20</v>
      </c>
      <c r="C66" s="140">
        <f t="shared" ref="C66:C103" si="107">SUM(D66:K66)</f>
        <v>253800</v>
      </c>
      <c r="D66" s="140">
        <f>SUM(D67:D73)</f>
        <v>0</v>
      </c>
      <c r="E66" s="140">
        <f>SUM(E67:E73)</f>
        <v>0</v>
      </c>
      <c r="F66" s="140">
        <f>SUM(F67:F73)</f>
        <v>46200</v>
      </c>
      <c r="G66" s="140">
        <f t="shared" ref="G66:M66" si="108">SUM(G67:G73)</f>
        <v>207600</v>
      </c>
      <c r="H66" s="140">
        <f t="shared" si="108"/>
        <v>0</v>
      </c>
      <c r="I66" s="140">
        <f t="shared" si="108"/>
        <v>0</v>
      </c>
      <c r="J66" s="140">
        <f t="shared" si="108"/>
        <v>0</v>
      </c>
      <c r="K66" s="140">
        <f t="shared" si="108"/>
        <v>0</v>
      </c>
      <c r="L66" s="140">
        <f t="shared" ref="L66:L100" si="109">SUM(M66:T66)</f>
        <v>253800</v>
      </c>
      <c r="M66" s="140">
        <f t="shared" si="108"/>
        <v>0</v>
      </c>
      <c r="N66" s="140">
        <f t="shared" ref="N66" si="110">SUM(N67:N73)</f>
        <v>0</v>
      </c>
      <c r="O66" s="140">
        <f t="shared" ref="O66" si="111">SUM(O67:O73)</f>
        <v>46200</v>
      </c>
      <c r="P66" s="140">
        <f t="shared" ref="P66" si="112">SUM(P67:P73)</f>
        <v>207600</v>
      </c>
      <c r="Q66" s="140">
        <f t="shared" ref="Q66" si="113">SUM(Q67:Q73)</f>
        <v>0</v>
      </c>
      <c r="R66" s="140">
        <f t="shared" ref="R66" si="114">SUM(R67:R73)</f>
        <v>0</v>
      </c>
      <c r="S66" s="140">
        <f t="shared" ref="S66:V66" si="115">SUM(S67:S73)</f>
        <v>0</v>
      </c>
      <c r="T66" s="140">
        <f t="shared" si="115"/>
        <v>0</v>
      </c>
      <c r="U66" s="140">
        <f>SUM(V66:AC66)</f>
        <v>253800</v>
      </c>
      <c r="V66" s="140">
        <f t="shared" si="115"/>
        <v>0</v>
      </c>
      <c r="W66" s="140">
        <f t="shared" ref="W66" si="116">SUM(W67:W73)</f>
        <v>0</v>
      </c>
      <c r="X66" s="140">
        <f t="shared" ref="X66" si="117">SUM(X67:X73)</f>
        <v>46200</v>
      </c>
      <c r="Y66" s="140">
        <f t="shared" ref="Y66" si="118">SUM(Y67:Y73)</f>
        <v>207600</v>
      </c>
      <c r="Z66" s="140">
        <f t="shared" ref="Z66" si="119">SUM(Z67:Z73)</f>
        <v>0</v>
      </c>
      <c r="AA66" s="140">
        <f t="shared" ref="AA66" si="120">SUM(AA67:AA73)</f>
        <v>0</v>
      </c>
      <c r="AB66" s="140">
        <f t="shared" ref="AB66" si="121">SUM(AB67:AB73)</f>
        <v>0</v>
      </c>
      <c r="AC66" s="140">
        <f t="shared" ref="AC66" si="122">SUM(AC67:AC73)</f>
        <v>0</v>
      </c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</row>
    <row r="67" spans="1:39">
      <c r="A67" s="151">
        <v>3111</v>
      </c>
      <c r="B67" s="134" t="s">
        <v>352</v>
      </c>
      <c r="C67" s="140">
        <f t="shared" si="107"/>
        <v>210700</v>
      </c>
      <c r="D67" s="135"/>
      <c r="E67" s="135"/>
      <c r="F67" s="135">
        <v>36700</v>
      </c>
      <c r="G67" s="135">
        <v>174000</v>
      </c>
      <c r="H67" s="136"/>
      <c r="I67" s="135"/>
      <c r="J67" s="135"/>
      <c r="K67" s="135"/>
      <c r="L67" s="140">
        <f t="shared" si="109"/>
        <v>210700</v>
      </c>
      <c r="M67" s="135"/>
      <c r="N67" s="135"/>
      <c r="O67" s="135">
        <v>36700</v>
      </c>
      <c r="P67" s="135">
        <v>174000</v>
      </c>
      <c r="Q67" s="136"/>
      <c r="R67" s="135"/>
      <c r="S67" s="135"/>
      <c r="T67" s="135"/>
      <c r="U67" s="140">
        <f t="shared" ref="U67:U101" si="123">SUM(V67:AC67)</f>
        <v>210700</v>
      </c>
      <c r="V67" s="135"/>
      <c r="W67" s="135"/>
      <c r="X67" s="135">
        <v>36700</v>
      </c>
      <c r="Y67" s="135">
        <v>174000</v>
      </c>
      <c r="Z67" s="136"/>
      <c r="AA67" s="135"/>
      <c r="AB67" s="135"/>
      <c r="AC67" s="135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</row>
    <row r="68" spans="1:39">
      <c r="A68" s="151">
        <v>3113</v>
      </c>
      <c r="B68" s="134" t="s">
        <v>59</v>
      </c>
      <c r="C68" s="140">
        <f t="shared" si="107"/>
        <v>0</v>
      </c>
      <c r="D68" s="135"/>
      <c r="E68" s="135"/>
      <c r="F68" s="135"/>
      <c r="G68" s="135"/>
      <c r="H68" s="136"/>
      <c r="I68" s="135"/>
      <c r="J68" s="135"/>
      <c r="K68" s="135"/>
      <c r="L68" s="140">
        <f t="shared" si="109"/>
        <v>0</v>
      </c>
      <c r="M68" s="135"/>
      <c r="N68" s="135"/>
      <c r="O68" s="135"/>
      <c r="P68" s="135"/>
      <c r="Q68" s="136"/>
      <c r="R68" s="135"/>
      <c r="S68" s="135"/>
      <c r="T68" s="135"/>
      <c r="U68" s="140">
        <f t="shared" si="123"/>
        <v>0</v>
      </c>
      <c r="V68" s="135"/>
      <c r="W68" s="135"/>
      <c r="X68" s="135"/>
      <c r="Y68" s="135"/>
      <c r="Z68" s="136"/>
      <c r="AA68" s="135"/>
      <c r="AB68" s="135"/>
      <c r="AC68" s="135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</row>
    <row r="69" spans="1:39">
      <c r="A69" s="151">
        <v>3114</v>
      </c>
      <c r="B69" s="134" t="s">
        <v>61</v>
      </c>
      <c r="C69" s="140">
        <f t="shared" si="107"/>
        <v>0</v>
      </c>
      <c r="D69" s="135"/>
      <c r="E69" s="135"/>
      <c r="F69" s="135"/>
      <c r="G69" s="135"/>
      <c r="H69" s="136"/>
      <c r="I69" s="135"/>
      <c r="J69" s="135"/>
      <c r="K69" s="135"/>
      <c r="L69" s="140">
        <f t="shared" si="109"/>
        <v>0</v>
      </c>
      <c r="M69" s="135"/>
      <c r="N69" s="135"/>
      <c r="O69" s="135"/>
      <c r="P69" s="135"/>
      <c r="Q69" s="136"/>
      <c r="R69" s="135"/>
      <c r="S69" s="135"/>
      <c r="T69" s="135"/>
      <c r="U69" s="140">
        <f t="shared" si="123"/>
        <v>0</v>
      </c>
      <c r="V69" s="135"/>
      <c r="W69" s="135"/>
      <c r="X69" s="135"/>
      <c r="Y69" s="135"/>
      <c r="Z69" s="136"/>
      <c r="AA69" s="135"/>
      <c r="AB69" s="135"/>
      <c r="AC69" s="135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</row>
    <row r="70" spans="1:39">
      <c r="A70" s="151">
        <v>3121</v>
      </c>
      <c r="B70" s="134" t="s">
        <v>22</v>
      </c>
      <c r="C70" s="140">
        <f t="shared" si="107"/>
        <v>7000</v>
      </c>
      <c r="D70" s="135"/>
      <c r="E70" s="135"/>
      <c r="F70" s="135">
        <v>3500</v>
      </c>
      <c r="G70" s="135">
        <v>3500</v>
      </c>
      <c r="H70" s="136"/>
      <c r="I70" s="135"/>
      <c r="J70" s="135"/>
      <c r="K70" s="135"/>
      <c r="L70" s="140">
        <f t="shared" si="109"/>
        <v>7000</v>
      </c>
      <c r="M70" s="135"/>
      <c r="N70" s="135"/>
      <c r="O70" s="135">
        <v>3500</v>
      </c>
      <c r="P70" s="135">
        <v>3500</v>
      </c>
      <c r="Q70" s="136"/>
      <c r="R70" s="135"/>
      <c r="S70" s="135"/>
      <c r="T70" s="135"/>
      <c r="U70" s="140">
        <f t="shared" si="123"/>
        <v>7000</v>
      </c>
      <c r="V70" s="135"/>
      <c r="W70" s="135"/>
      <c r="X70" s="135">
        <v>3500</v>
      </c>
      <c r="Y70" s="135">
        <v>3500</v>
      </c>
      <c r="Z70" s="136"/>
      <c r="AA70" s="135"/>
      <c r="AB70" s="135"/>
      <c r="AC70" s="135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</row>
    <row r="71" spans="1:39">
      <c r="A71" s="151">
        <v>3131</v>
      </c>
      <c r="B71" s="134" t="s">
        <v>353</v>
      </c>
      <c r="C71" s="140">
        <f t="shared" si="107"/>
        <v>0</v>
      </c>
      <c r="D71" s="135"/>
      <c r="E71" s="135"/>
      <c r="F71" s="135"/>
      <c r="G71" s="135"/>
      <c r="H71" s="136"/>
      <c r="I71" s="135"/>
      <c r="J71" s="135"/>
      <c r="K71" s="135"/>
      <c r="L71" s="140">
        <f t="shared" si="109"/>
        <v>0</v>
      </c>
      <c r="M71" s="135"/>
      <c r="N71" s="135"/>
      <c r="O71" s="135"/>
      <c r="P71" s="135"/>
      <c r="Q71" s="136"/>
      <c r="R71" s="135"/>
      <c r="S71" s="135"/>
      <c r="T71" s="135"/>
      <c r="U71" s="140">
        <f t="shared" si="123"/>
        <v>0</v>
      </c>
      <c r="V71" s="135"/>
      <c r="W71" s="135"/>
      <c r="X71" s="135"/>
      <c r="Y71" s="135"/>
      <c r="Z71" s="136"/>
      <c r="AA71" s="135"/>
      <c r="AB71" s="135"/>
      <c r="AC71" s="135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</row>
    <row r="72" spans="1:39" ht="25.5">
      <c r="A72" s="151">
        <v>3132</v>
      </c>
      <c r="B72" s="134" t="s">
        <v>46</v>
      </c>
      <c r="C72" s="140">
        <f t="shared" si="107"/>
        <v>32400</v>
      </c>
      <c r="D72" s="135"/>
      <c r="E72" s="135"/>
      <c r="F72" s="135">
        <v>5400</v>
      </c>
      <c r="G72" s="135">
        <v>27000</v>
      </c>
      <c r="H72" s="136"/>
      <c r="I72" s="135"/>
      <c r="J72" s="135"/>
      <c r="K72" s="135"/>
      <c r="L72" s="140">
        <f t="shared" si="109"/>
        <v>32400</v>
      </c>
      <c r="M72" s="135"/>
      <c r="N72" s="135"/>
      <c r="O72" s="135">
        <v>5400</v>
      </c>
      <c r="P72" s="135">
        <v>27000</v>
      </c>
      <c r="Q72" s="136"/>
      <c r="R72" s="135"/>
      <c r="S72" s="135"/>
      <c r="T72" s="135"/>
      <c r="U72" s="140">
        <f t="shared" si="123"/>
        <v>32400</v>
      </c>
      <c r="V72" s="135"/>
      <c r="W72" s="135"/>
      <c r="X72" s="135">
        <v>5400</v>
      </c>
      <c r="Y72" s="135">
        <v>27000</v>
      </c>
      <c r="Z72" s="136"/>
      <c r="AA72" s="135"/>
      <c r="AB72" s="135"/>
      <c r="AC72" s="135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</row>
    <row r="73" spans="1:39" ht="24">
      <c r="A73" s="152">
        <v>3133</v>
      </c>
      <c r="B73" s="153" t="s">
        <v>47</v>
      </c>
      <c r="C73" s="140">
        <f t="shared" si="107"/>
        <v>3700</v>
      </c>
      <c r="D73" s="135"/>
      <c r="E73" s="135"/>
      <c r="F73" s="135">
        <v>600</v>
      </c>
      <c r="G73" s="135">
        <v>3100</v>
      </c>
      <c r="H73" s="136"/>
      <c r="I73" s="135"/>
      <c r="J73" s="135"/>
      <c r="K73" s="135"/>
      <c r="L73" s="140">
        <f t="shared" si="109"/>
        <v>3700</v>
      </c>
      <c r="M73" s="135"/>
      <c r="N73" s="135"/>
      <c r="O73" s="135">
        <v>600</v>
      </c>
      <c r="P73" s="135">
        <v>3100</v>
      </c>
      <c r="Q73" s="136"/>
      <c r="R73" s="135"/>
      <c r="S73" s="135"/>
      <c r="T73" s="135"/>
      <c r="U73" s="140">
        <f t="shared" si="123"/>
        <v>3700</v>
      </c>
      <c r="V73" s="135"/>
      <c r="W73" s="135"/>
      <c r="X73" s="135">
        <v>600</v>
      </c>
      <c r="Y73" s="135">
        <v>3100</v>
      </c>
      <c r="Z73" s="136"/>
      <c r="AA73" s="135"/>
      <c r="AB73" s="135"/>
      <c r="AC73" s="135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</row>
    <row r="74" spans="1:39" s="60" customFormat="1">
      <c r="A74" s="148">
        <v>32</v>
      </c>
      <c r="B74" s="149" t="s">
        <v>24</v>
      </c>
      <c r="C74" s="140">
        <f t="shared" si="107"/>
        <v>226200</v>
      </c>
      <c r="D74" s="140">
        <f>SUM(D75:D101)</f>
        <v>0</v>
      </c>
      <c r="E74" s="140">
        <f t="shared" ref="E74:K74" si="124">SUM(E75:E101)</f>
        <v>0</v>
      </c>
      <c r="F74" s="140">
        <f t="shared" si="124"/>
        <v>186300</v>
      </c>
      <c r="G74" s="140">
        <f t="shared" si="124"/>
        <v>39900</v>
      </c>
      <c r="H74" s="140">
        <f t="shared" si="124"/>
        <v>0</v>
      </c>
      <c r="I74" s="140">
        <f t="shared" si="124"/>
        <v>0</v>
      </c>
      <c r="J74" s="140">
        <f t="shared" si="124"/>
        <v>0</v>
      </c>
      <c r="K74" s="140">
        <f t="shared" si="124"/>
        <v>0</v>
      </c>
      <c r="L74" s="140">
        <f t="shared" si="109"/>
        <v>226200</v>
      </c>
      <c r="M74" s="140">
        <f>SUM(M75:M101)</f>
        <v>0</v>
      </c>
      <c r="N74" s="140">
        <f t="shared" ref="N74:T74" si="125">SUM(N75:N101)</f>
        <v>0</v>
      </c>
      <c r="O74" s="140">
        <f t="shared" si="125"/>
        <v>186300</v>
      </c>
      <c r="P74" s="140">
        <f t="shared" si="125"/>
        <v>39900</v>
      </c>
      <c r="Q74" s="140">
        <f t="shared" si="125"/>
        <v>0</v>
      </c>
      <c r="R74" s="140">
        <f t="shared" si="125"/>
        <v>0</v>
      </c>
      <c r="S74" s="140">
        <f t="shared" si="125"/>
        <v>0</v>
      </c>
      <c r="T74" s="140">
        <f t="shared" si="125"/>
        <v>0</v>
      </c>
      <c r="U74" s="140">
        <f t="shared" si="123"/>
        <v>226200</v>
      </c>
      <c r="V74" s="140">
        <f>SUM(V75:V101)</f>
        <v>0</v>
      </c>
      <c r="W74" s="140">
        <f t="shared" ref="W74:AC74" si="126">SUM(W75:W101)</f>
        <v>0</v>
      </c>
      <c r="X74" s="140">
        <f t="shared" si="126"/>
        <v>186300</v>
      </c>
      <c r="Y74" s="140">
        <f t="shared" si="126"/>
        <v>39900</v>
      </c>
      <c r="Z74" s="140">
        <f t="shared" si="126"/>
        <v>0</v>
      </c>
      <c r="AA74" s="140">
        <f t="shared" si="126"/>
        <v>0</v>
      </c>
      <c r="AB74" s="140">
        <f t="shared" si="126"/>
        <v>0</v>
      </c>
      <c r="AC74" s="140">
        <f t="shared" si="126"/>
        <v>0</v>
      </c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</row>
    <row r="75" spans="1:39" s="3" customFormat="1">
      <c r="A75" s="165">
        <v>3211</v>
      </c>
      <c r="B75" s="166" t="s">
        <v>68</v>
      </c>
      <c r="C75" s="140">
        <f t="shared" si="107"/>
        <v>0</v>
      </c>
      <c r="D75" s="139"/>
      <c r="E75" s="139"/>
      <c r="F75" s="139"/>
      <c r="G75" s="139"/>
      <c r="H75" s="140"/>
      <c r="I75" s="139"/>
      <c r="J75" s="139"/>
      <c r="K75" s="139"/>
      <c r="L75" s="140">
        <f t="shared" si="109"/>
        <v>0</v>
      </c>
      <c r="M75" s="139"/>
      <c r="N75" s="139"/>
      <c r="O75" s="139"/>
      <c r="P75" s="139"/>
      <c r="Q75" s="140"/>
      <c r="R75" s="139"/>
      <c r="S75" s="139"/>
      <c r="T75" s="139"/>
      <c r="U75" s="140">
        <f t="shared" si="123"/>
        <v>0</v>
      </c>
      <c r="V75" s="139"/>
      <c r="W75" s="139"/>
      <c r="X75" s="139"/>
      <c r="Y75" s="139"/>
      <c r="Z75" s="140"/>
      <c r="AA75" s="139"/>
      <c r="AB75" s="139"/>
      <c r="AC75" s="139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</row>
    <row r="76" spans="1:39" s="3" customFormat="1" ht="24">
      <c r="A76" s="165">
        <v>3212</v>
      </c>
      <c r="B76" s="166" t="s">
        <v>70</v>
      </c>
      <c r="C76" s="140">
        <f t="shared" si="107"/>
        <v>4900</v>
      </c>
      <c r="D76" s="139"/>
      <c r="E76" s="139"/>
      <c r="F76" s="139">
        <v>700</v>
      </c>
      <c r="G76" s="139">
        <v>4200</v>
      </c>
      <c r="H76" s="140"/>
      <c r="I76" s="139"/>
      <c r="J76" s="139"/>
      <c r="K76" s="139"/>
      <c r="L76" s="140">
        <f t="shared" si="109"/>
        <v>4900</v>
      </c>
      <c r="M76" s="139"/>
      <c r="N76" s="139"/>
      <c r="O76" s="139">
        <v>700</v>
      </c>
      <c r="P76" s="139">
        <v>4200</v>
      </c>
      <c r="Q76" s="140"/>
      <c r="R76" s="139"/>
      <c r="S76" s="139"/>
      <c r="T76" s="139"/>
      <c r="U76" s="140">
        <f t="shared" si="123"/>
        <v>4900</v>
      </c>
      <c r="V76" s="139"/>
      <c r="W76" s="139"/>
      <c r="X76" s="139">
        <v>700</v>
      </c>
      <c r="Y76" s="139">
        <v>4200</v>
      </c>
      <c r="Z76" s="140"/>
      <c r="AA76" s="139"/>
      <c r="AB76" s="139"/>
      <c r="AC76" s="139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</row>
    <row r="77" spans="1:39" s="3" customFormat="1">
      <c r="A77" s="165">
        <v>3213</v>
      </c>
      <c r="B77" s="166" t="s">
        <v>72</v>
      </c>
      <c r="C77" s="140">
        <f t="shared" si="107"/>
        <v>0</v>
      </c>
      <c r="D77" s="139"/>
      <c r="E77" s="139"/>
      <c r="F77" s="139"/>
      <c r="G77" s="139"/>
      <c r="H77" s="140"/>
      <c r="I77" s="139"/>
      <c r="J77" s="139"/>
      <c r="K77" s="139"/>
      <c r="L77" s="140">
        <f t="shared" si="109"/>
        <v>0</v>
      </c>
      <c r="M77" s="139"/>
      <c r="N77" s="139"/>
      <c r="O77" s="139"/>
      <c r="P77" s="139"/>
      <c r="Q77" s="140"/>
      <c r="R77" s="139"/>
      <c r="S77" s="139"/>
      <c r="T77" s="139"/>
      <c r="U77" s="140">
        <f t="shared" si="123"/>
        <v>0</v>
      </c>
      <c r="V77" s="139"/>
      <c r="W77" s="139"/>
      <c r="X77" s="139"/>
      <c r="Y77" s="139"/>
      <c r="Z77" s="140"/>
      <c r="AA77" s="139"/>
      <c r="AB77" s="139"/>
      <c r="AC77" s="139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</row>
    <row r="78" spans="1:39" s="3" customFormat="1">
      <c r="A78" s="165">
        <v>3214</v>
      </c>
      <c r="B78" s="166" t="s">
        <v>74</v>
      </c>
      <c r="C78" s="140">
        <f t="shared" si="107"/>
        <v>0</v>
      </c>
      <c r="D78" s="139"/>
      <c r="E78" s="139"/>
      <c r="F78" s="139"/>
      <c r="G78" s="139"/>
      <c r="H78" s="140"/>
      <c r="I78" s="139"/>
      <c r="J78" s="139"/>
      <c r="K78" s="139"/>
      <c r="L78" s="140">
        <f t="shared" si="109"/>
        <v>0</v>
      </c>
      <c r="M78" s="139"/>
      <c r="N78" s="139"/>
      <c r="O78" s="139"/>
      <c r="P78" s="139"/>
      <c r="Q78" s="140"/>
      <c r="R78" s="139"/>
      <c r="S78" s="139"/>
      <c r="T78" s="139"/>
      <c r="U78" s="140">
        <f t="shared" si="123"/>
        <v>0</v>
      </c>
      <c r="V78" s="139"/>
      <c r="W78" s="139"/>
      <c r="X78" s="139"/>
      <c r="Y78" s="139"/>
      <c r="Z78" s="140"/>
      <c r="AA78" s="139"/>
      <c r="AB78" s="139"/>
      <c r="AC78" s="139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</row>
    <row r="79" spans="1:39" s="3" customFormat="1" ht="24">
      <c r="A79" s="165">
        <v>3221</v>
      </c>
      <c r="B79" s="166" t="s">
        <v>48</v>
      </c>
      <c r="C79" s="140">
        <f t="shared" si="107"/>
        <v>25000</v>
      </c>
      <c r="D79" s="139"/>
      <c r="E79" s="139"/>
      <c r="F79" s="139">
        <v>15000</v>
      </c>
      <c r="G79" s="139">
        <v>10000</v>
      </c>
      <c r="H79" s="140"/>
      <c r="I79" s="139"/>
      <c r="J79" s="139"/>
      <c r="K79" s="139"/>
      <c r="L79" s="140">
        <f t="shared" si="109"/>
        <v>25000</v>
      </c>
      <c r="M79" s="139"/>
      <c r="N79" s="139"/>
      <c r="O79" s="139">
        <v>15000</v>
      </c>
      <c r="P79" s="139">
        <v>10000</v>
      </c>
      <c r="Q79" s="140"/>
      <c r="R79" s="139"/>
      <c r="S79" s="139"/>
      <c r="T79" s="139"/>
      <c r="U79" s="140">
        <f t="shared" si="123"/>
        <v>25000</v>
      </c>
      <c r="V79" s="139"/>
      <c r="W79" s="139"/>
      <c r="X79" s="139">
        <v>15000</v>
      </c>
      <c r="Y79" s="139">
        <v>10000</v>
      </c>
      <c r="Z79" s="140"/>
      <c r="AA79" s="139"/>
      <c r="AB79" s="139"/>
      <c r="AC79" s="139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</row>
    <row r="80" spans="1:39" s="3" customFormat="1">
      <c r="A80" s="165">
        <v>3222</v>
      </c>
      <c r="B80" s="166" t="s">
        <v>49</v>
      </c>
      <c r="C80" s="140">
        <f t="shared" si="107"/>
        <v>22600</v>
      </c>
      <c r="D80" s="139"/>
      <c r="E80" s="139"/>
      <c r="F80" s="139">
        <v>14600</v>
      </c>
      <c r="G80" s="139">
        <v>8000</v>
      </c>
      <c r="H80" s="140"/>
      <c r="I80" s="139"/>
      <c r="J80" s="139"/>
      <c r="K80" s="139"/>
      <c r="L80" s="140">
        <f t="shared" si="109"/>
        <v>22600</v>
      </c>
      <c r="M80" s="139"/>
      <c r="N80" s="139"/>
      <c r="O80" s="139">
        <v>14600</v>
      </c>
      <c r="P80" s="139">
        <v>8000</v>
      </c>
      <c r="Q80" s="140"/>
      <c r="R80" s="139"/>
      <c r="S80" s="139"/>
      <c r="T80" s="139"/>
      <c r="U80" s="140">
        <f t="shared" si="123"/>
        <v>22600</v>
      </c>
      <c r="V80" s="139"/>
      <c r="W80" s="139"/>
      <c r="X80" s="139">
        <v>14600</v>
      </c>
      <c r="Y80" s="139">
        <v>8000</v>
      </c>
      <c r="Z80" s="140"/>
      <c r="AA80" s="139"/>
      <c r="AB80" s="139"/>
      <c r="AC80" s="139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</row>
    <row r="81" spans="1:39" s="3" customFormat="1">
      <c r="A81" s="165">
        <v>3223</v>
      </c>
      <c r="B81" s="166" t="s">
        <v>79</v>
      </c>
      <c r="C81" s="140">
        <f t="shared" si="107"/>
        <v>9000</v>
      </c>
      <c r="D81" s="139"/>
      <c r="E81" s="139"/>
      <c r="F81" s="139">
        <v>3000</v>
      </c>
      <c r="G81" s="139">
        <v>6000</v>
      </c>
      <c r="H81" s="140"/>
      <c r="I81" s="139"/>
      <c r="J81" s="139"/>
      <c r="K81" s="139"/>
      <c r="L81" s="140">
        <f t="shared" si="109"/>
        <v>9000</v>
      </c>
      <c r="M81" s="139"/>
      <c r="N81" s="139"/>
      <c r="O81" s="139">
        <v>3000</v>
      </c>
      <c r="P81" s="139">
        <v>6000</v>
      </c>
      <c r="Q81" s="140"/>
      <c r="R81" s="139"/>
      <c r="S81" s="139"/>
      <c r="T81" s="139"/>
      <c r="U81" s="140">
        <f t="shared" si="123"/>
        <v>9000</v>
      </c>
      <c r="V81" s="139"/>
      <c r="W81" s="139"/>
      <c r="X81" s="139">
        <v>3000</v>
      </c>
      <c r="Y81" s="139">
        <v>6000</v>
      </c>
      <c r="Z81" s="140"/>
      <c r="AA81" s="139"/>
      <c r="AB81" s="139"/>
      <c r="AC81" s="139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</row>
    <row r="82" spans="1:39" s="3" customFormat="1" ht="24">
      <c r="A82" s="165">
        <v>3224</v>
      </c>
      <c r="B82" s="166" t="s">
        <v>81</v>
      </c>
      <c r="C82" s="140">
        <f t="shared" si="107"/>
        <v>0</v>
      </c>
      <c r="D82" s="139"/>
      <c r="E82" s="139"/>
      <c r="F82" s="139"/>
      <c r="G82" s="139"/>
      <c r="H82" s="140"/>
      <c r="I82" s="139"/>
      <c r="J82" s="139"/>
      <c r="K82" s="139"/>
      <c r="L82" s="140">
        <f t="shared" si="109"/>
        <v>0</v>
      </c>
      <c r="M82" s="139"/>
      <c r="N82" s="139"/>
      <c r="O82" s="139"/>
      <c r="P82" s="139"/>
      <c r="Q82" s="140"/>
      <c r="R82" s="139"/>
      <c r="S82" s="139"/>
      <c r="T82" s="139"/>
      <c r="U82" s="140">
        <f t="shared" si="123"/>
        <v>0</v>
      </c>
      <c r="V82" s="139"/>
      <c r="W82" s="139"/>
      <c r="X82" s="139"/>
      <c r="Y82" s="139"/>
      <c r="Z82" s="140"/>
      <c r="AA82" s="139"/>
      <c r="AB82" s="139"/>
      <c r="AC82" s="139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</row>
    <row r="83" spans="1:39">
      <c r="A83" s="165">
        <v>3225</v>
      </c>
      <c r="B83" s="166" t="s">
        <v>83</v>
      </c>
      <c r="C83" s="140">
        <f t="shared" si="107"/>
        <v>0</v>
      </c>
      <c r="D83" s="135"/>
      <c r="E83" s="135"/>
      <c r="F83" s="135"/>
      <c r="G83" s="135"/>
      <c r="H83" s="136"/>
      <c r="I83" s="135"/>
      <c r="J83" s="135"/>
      <c r="K83" s="135"/>
      <c r="L83" s="140">
        <f t="shared" si="109"/>
        <v>0</v>
      </c>
      <c r="M83" s="135"/>
      <c r="N83" s="135"/>
      <c r="O83" s="135"/>
      <c r="P83" s="135"/>
      <c r="Q83" s="136"/>
      <c r="R83" s="135"/>
      <c r="S83" s="135"/>
      <c r="T83" s="135"/>
      <c r="U83" s="140">
        <f t="shared" si="123"/>
        <v>0</v>
      </c>
      <c r="V83" s="135"/>
      <c r="W83" s="135"/>
      <c r="X83" s="135"/>
      <c r="Y83" s="135"/>
      <c r="Z83" s="136"/>
      <c r="AA83" s="135"/>
      <c r="AB83" s="135"/>
      <c r="AC83" s="135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</row>
    <row r="84" spans="1:39">
      <c r="A84" s="165">
        <v>3227</v>
      </c>
      <c r="B84" s="166" t="s">
        <v>85</v>
      </c>
      <c r="C84" s="140">
        <f t="shared" si="107"/>
        <v>1700</v>
      </c>
      <c r="D84" s="135"/>
      <c r="E84" s="135"/>
      <c r="F84" s="135"/>
      <c r="G84" s="135">
        <v>1700</v>
      </c>
      <c r="H84" s="136"/>
      <c r="I84" s="135"/>
      <c r="J84" s="135"/>
      <c r="K84" s="135"/>
      <c r="L84" s="140">
        <f t="shared" si="109"/>
        <v>1700</v>
      </c>
      <c r="M84" s="135"/>
      <c r="N84" s="135"/>
      <c r="O84" s="135"/>
      <c r="P84" s="135">
        <v>1700</v>
      </c>
      <c r="Q84" s="136"/>
      <c r="R84" s="135"/>
      <c r="S84" s="135"/>
      <c r="T84" s="135"/>
      <c r="U84" s="140">
        <f t="shared" si="123"/>
        <v>1700</v>
      </c>
      <c r="V84" s="135"/>
      <c r="W84" s="135"/>
      <c r="X84" s="135"/>
      <c r="Y84" s="135">
        <v>1700</v>
      </c>
      <c r="Z84" s="136"/>
      <c r="AA84" s="135"/>
      <c r="AB84" s="135"/>
      <c r="AC84" s="135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</row>
    <row r="85" spans="1:39" s="3" customFormat="1">
      <c r="A85" s="165">
        <v>3231</v>
      </c>
      <c r="B85" s="166" t="s">
        <v>88</v>
      </c>
      <c r="C85" s="140">
        <f t="shared" si="107"/>
        <v>0</v>
      </c>
      <c r="D85" s="139"/>
      <c r="E85" s="139"/>
      <c r="F85" s="139"/>
      <c r="G85" s="139"/>
      <c r="H85" s="140"/>
      <c r="I85" s="139"/>
      <c r="J85" s="139"/>
      <c r="K85" s="139"/>
      <c r="L85" s="140">
        <f t="shared" si="109"/>
        <v>0</v>
      </c>
      <c r="M85" s="139"/>
      <c r="N85" s="139"/>
      <c r="O85" s="139"/>
      <c r="P85" s="139"/>
      <c r="Q85" s="140"/>
      <c r="R85" s="139"/>
      <c r="S85" s="139"/>
      <c r="T85" s="139"/>
      <c r="U85" s="140">
        <f t="shared" si="123"/>
        <v>0</v>
      </c>
      <c r="V85" s="139"/>
      <c r="W85" s="139"/>
      <c r="X85" s="139"/>
      <c r="Y85" s="139"/>
      <c r="Z85" s="140"/>
      <c r="AA85" s="139"/>
      <c r="AB85" s="139"/>
      <c r="AC85" s="139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</row>
    <row r="86" spans="1:39" s="3" customFormat="1" ht="24">
      <c r="A86" s="165">
        <v>3232</v>
      </c>
      <c r="B86" s="166" t="s">
        <v>52</v>
      </c>
      <c r="C86" s="140">
        <f t="shared" si="107"/>
        <v>0</v>
      </c>
      <c r="D86" s="139"/>
      <c r="E86" s="139"/>
      <c r="F86" s="139"/>
      <c r="G86" s="139"/>
      <c r="H86" s="140"/>
      <c r="I86" s="139"/>
      <c r="J86" s="139"/>
      <c r="K86" s="139"/>
      <c r="L86" s="140">
        <f t="shared" si="109"/>
        <v>0</v>
      </c>
      <c r="M86" s="139"/>
      <c r="N86" s="139"/>
      <c r="O86" s="139"/>
      <c r="P86" s="139"/>
      <c r="Q86" s="140"/>
      <c r="R86" s="139"/>
      <c r="S86" s="139"/>
      <c r="T86" s="139"/>
      <c r="U86" s="140">
        <f t="shared" si="123"/>
        <v>0</v>
      </c>
      <c r="V86" s="139"/>
      <c r="W86" s="139"/>
      <c r="X86" s="139"/>
      <c r="Y86" s="139"/>
      <c r="Z86" s="140"/>
      <c r="AA86" s="139"/>
      <c r="AB86" s="139"/>
      <c r="AC86" s="139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</row>
    <row r="87" spans="1:39" s="3" customFormat="1">
      <c r="A87" s="165">
        <v>3233</v>
      </c>
      <c r="B87" s="166" t="s">
        <v>91</v>
      </c>
      <c r="C87" s="140">
        <f t="shared" si="107"/>
        <v>0</v>
      </c>
      <c r="D87" s="139"/>
      <c r="E87" s="139"/>
      <c r="F87" s="139"/>
      <c r="G87" s="139"/>
      <c r="H87" s="140"/>
      <c r="I87" s="139"/>
      <c r="J87" s="139"/>
      <c r="K87" s="139"/>
      <c r="L87" s="140">
        <f t="shared" si="109"/>
        <v>0</v>
      </c>
      <c r="M87" s="139"/>
      <c r="N87" s="139"/>
      <c r="O87" s="139"/>
      <c r="P87" s="139"/>
      <c r="Q87" s="140"/>
      <c r="R87" s="139"/>
      <c r="S87" s="139"/>
      <c r="T87" s="139"/>
      <c r="U87" s="140">
        <f t="shared" si="123"/>
        <v>0</v>
      </c>
      <c r="V87" s="139"/>
      <c r="W87" s="139"/>
      <c r="X87" s="139"/>
      <c r="Y87" s="139"/>
      <c r="Z87" s="140"/>
      <c r="AA87" s="139"/>
      <c r="AB87" s="139"/>
      <c r="AC87" s="139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</row>
    <row r="88" spans="1:39" s="3" customFormat="1">
      <c r="A88" s="165">
        <v>3234</v>
      </c>
      <c r="B88" s="166" t="s">
        <v>93</v>
      </c>
      <c r="C88" s="140">
        <f t="shared" si="107"/>
        <v>10000</v>
      </c>
      <c r="D88" s="139"/>
      <c r="E88" s="139"/>
      <c r="F88" s="139">
        <v>4000</v>
      </c>
      <c r="G88" s="139">
        <v>6000</v>
      </c>
      <c r="H88" s="140"/>
      <c r="I88" s="139"/>
      <c r="J88" s="139"/>
      <c r="K88" s="139"/>
      <c r="L88" s="140">
        <f t="shared" si="109"/>
        <v>10000</v>
      </c>
      <c r="M88" s="139"/>
      <c r="N88" s="139"/>
      <c r="O88" s="139">
        <v>4000</v>
      </c>
      <c r="P88" s="139">
        <v>6000</v>
      </c>
      <c r="Q88" s="140"/>
      <c r="R88" s="139"/>
      <c r="S88" s="139"/>
      <c r="T88" s="139"/>
      <c r="U88" s="140">
        <f t="shared" si="123"/>
        <v>10000</v>
      </c>
      <c r="V88" s="139"/>
      <c r="W88" s="139"/>
      <c r="X88" s="139">
        <v>4000</v>
      </c>
      <c r="Y88" s="139">
        <v>6000</v>
      </c>
      <c r="Z88" s="140"/>
      <c r="AA88" s="139"/>
      <c r="AB88" s="139"/>
      <c r="AC88" s="139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</row>
    <row r="89" spans="1:39" s="3" customFormat="1">
      <c r="A89" s="165">
        <v>3235</v>
      </c>
      <c r="B89" s="166" t="s">
        <v>95</v>
      </c>
      <c r="C89" s="140">
        <f t="shared" si="107"/>
        <v>0</v>
      </c>
      <c r="D89" s="139"/>
      <c r="E89" s="139"/>
      <c r="F89" s="139"/>
      <c r="G89" s="139"/>
      <c r="H89" s="140"/>
      <c r="I89" s="139"/>
      <c r="J89" s="139"/>
      <c r="K89" s="139"/>
      <c r="L89" s="140">
        <f t="shared" si="109"/>
        <v>0</v>
      </c>
      <c r="M89" s="139"/>
      <c r="N89" s="139"/>
      <c r="O89" s="139"/>
      <c r="P89" s="139"/>
      <c r="Q89" s="140"/>
      <c r="R89" s="139"/>
      <c r="S89" s="139"/>
      <c r="T89" s="139"/>
      <c r="U89" s="140">
        <f t="shared" si="123"/>
        <v>0</v>
      </c>
      <c r="V89" s="139"/>
      <c r="W89" s="139"/>
      <c r="X89" s="139"/>
      <c r="Y89" s="139"/>
      <c r="Z89" s="140"/>
      <c r="AA89" s="139"/>
      <c r="AB89" s="139"/>
      <c r="AC89" s="139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</row>
    <row r="90" spans="1:39" s="3" customFormat="1">
      <c r="A90" s="165">
        <v>3236</v>
      </c>
      <c r="B90" s="166" t="s">
        <v>97</v>
      </c>
      <c r="C90" s="140">
        <f t="shared" si="107"/>
        <v>5000</v>
      </c>
      <c r="D90" s="139"/>
      <c r="E90" s="139"/>
      <c r="F90" s="139">
        <v>2000</v>
      </c>
      <c r="G90" s="139">
        <v>3000</v>
      </c>
      <c r="H90" s="140"/>
      <c r="I90" s="139"/>
      <c r="J90" s="139"/>
      <c r="K90" s="139"/>
      <c r="L90" s="140">
        <f t="shared" si="109"/>
        <v>5000</v>
      </c>
      <c r="M90" s="139"/>
      <c r="N90" s="139"/>
      <c r="O90" s="139">
        <v>2000</v>
      </c>
      <c r="P90" s="139">
        <v>3000</v>
      </c>
      <c r="Q90" s="140"/>
      <c r="R90" s="139"/>
      <c r="S90" s="139"/>
      <c r="T90" s="139"/>
      <c r="U90" s="140">
        <f t="shared" si="123"/>
        <v>5000</v>
      </c>
      <c r="V90" s="139"/>
      <c r="W90" s="139"/>
      <c r="X90" s="139">
        <v>2000</v>
      </c>
      <c r="Y90" s="139">
        <v>3000</v>
      </c>
      <c r="Z90" s="140"/>
      <c r="AA90" s="139"/>
      <c r="AB90" s="139"/>
      <c r="AC90" s="139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</row>
    <row r="91" spans="1:39" s="3" customFormat="1">
      <c r="A91" s="165">
        <v>3237</v>
      </c>
      <c r="B91" s="166" t="s">
        <v>99</v>
      </c>
      <c r="C91" s="140">
        <f t="shared" si="107"/>
        <v>0</v>
      </c>
      <c r="D91" s="139"/>
      <c r="E91" s="139"/>
      <c r="F91" s="139"/>
      <c r="G91" s="139"/>
      <c r="H91" s="140"/>
      <c r="I91" s="139"/>
      <c r="J91" s="139"/>
      <c r="K91" s="139"/>
      <c r="L91" s="140">
        <f t="shared" si="109"/>
        <v>0</v>
      </c>
      <c r="M91" s="139"/>
      <c r="N91" s="139"/>
      <c r="O91" s="139"/>
      <c r="P91" s="139"/>
      <c r="Q91" s="140"/>
      <c r="R91" s="139"/>
      <c r="S91" s="139"/>
      <c r="T91" s="139"/>
      <c r="U91" s="140">
        <f t="shared" si="123"/>
        <v>0</v>
      </c>
      <c r="V91" s="139"/>
      <c r="W91" s="139"/>
      <c r="X91" s="139"/>
      <c r="Y91" s="139"/>
      <c r="Z91" s="140"/>
      <c r="AA91" s="139"/>
      <c r="AB91" s="139"/>
      <c r="AC91" s="139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</row>
    <row r="92" spans="1:39" s="3" customFormat="1">
      <c r="A92" s="165">
        <v>3238</v>
      </c>
      <c r="B92" s="166" t="s">
        <v>101</v>
      </c>
      <c r="C92" s="140">
        <f t="shared" si="107"/>
        <v>0</v>
      </c>
      <c r="D92" s="139"/>
      <c r="E92" s="139"/>
      <c r="F92" s="139"/>
      <c r="G92" s="139"/>
      <c r="H92" s="140"/>
      <c r="I92" s="139"/>
      <c r="J92" s="139"/>
      <c r="K92" s="139"/>
      <c r="L92" s="140">
        <f t="shared" si="109"/>
        <v>0</v>
      </c>
      <c r="M92" s="139"/>
      <c r="N92" s="139"/>
      <c r="O92" s="139"/>
      <c r="P92" s="139"/>
      <c r="Q92" s="140"/>
      <c r="R92" s="139"/>
      <c r="S92" s="139"/>
      <c r="T92" s="139"/>
      <c r="U92" s="140">
        <f t="shared" si="123"/>
        <v>0</v>
      </c>
      <c r="V92" s="139"/>
      <c r="W92" s="139"/>
      <c r="X92" s="139"/>
      <c r="Y92" s="139"/>
      <c r="Z92" s="140"/>
      <c r="AA92" s="139"/>
      <c r="AB92" s="139"/>
      <c r="AC92" s="139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</row>
    <row r="93" spans="1:39">
      <c r="A93" s="165">
        <v>3239</v>
      </c>
      <c r="B93" s="166" t="s">
        <v>103</v>
      </c>
      <c r="C93" s="140">
        <f t="shared" si="107"/>
        <v>1000</v>
      </c>
      <c r="D93" s="135"/>
      <c r="E93" s="135"/>
      <c r="F93" s="135"/>
      <c r="G93" s="135">
        <v>1000</v>
      </c>
      <c r="H93" s="136"/>
      <c r="I93" s="135"/>
      <c r="J93" s="135"/>
      <c r="K93" s="135"/>
      <c r="L93" s="140">
        <f t="shared" si="109"/>
        <v>1000</v>
      </c>
      <c r="M93" s="135"/>
      <c r="N93" s="135"/>
      <c r="O93" s="135"/>
      <c r="P93" s="135">
        <v>1000</v>
      </c>
      <c r="Q93" s="136"/>
      <c r="R93" s="135"/>
      <c r="S93" s="135"/>
      <c r="T93" s="135"/>
      <c r="U93" s="140">
        <f t="shared" si="123"/>
        <v>1000</v>
      </c>
      <c r="V93" s="135"/>
      <c r="W93" s="135"/>
      <c r="X93" s="135"/>
      <c r="Y93" s="135">
        <v>1000</v>
      </c>
      <c r="Z93" s="136"/>
      <c r="AA93" s="135"/>
      <c r="AB93" s="135"/>
      <c r="AC93" s="135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</row>
    <row r="94" spans="1:39" s="3" customFormat="1" ht="24">
      <c r="A94" s="165">
        <v>3241</v>
      </c>
      <c r="B94" s="166" t="s">
        <v>105</v>
      </c>
      <c r="C94" s="140">
        <f t="shared" si="107"/>
        <v>0</v>
      </c>
      <c r="D94" s="139"/>
      <c r="E94" s="139"/>
      <c r="F94" s="139"/>
      <c r="G94" s="139"/>
      <c r="H94" s="140"/>
      <c r="I94" s="139"/>
      <c r="J94" s="139"/>
      <c r="K94" s="139"/>
      <c r="L94" s="140">
        <f t="shared" si="109"/>
        <v>0</v>
      </c>
      <c r="M94" s="139"/>
      <c r="N94" s="139"/>
      <c r="O94" s="139"/>
      <c r="P94" s="139"/>
      <c r="Q94" s="140"/>
      <c r="R94" s="139"/>
      <c r="S94" s="139"/>
      <c r="T94" s="139"/>
      <c r="U94" s="140">
        <f t="shared" si="123"/>
        <v>0</v>
      </c>
      <c r="V94" s="139"/>
      <c r="W94" s="139"/>
      <c r="X94" s="139"/>
      <c r="Y94" s="139"/>
      <c r="Z94" s="140"/>
      <c r="AA94" s="139"/>
      <c r="AB94" s="139"/>
      <c r="AC94" s="139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</row>
    <row r="95" spans="1:39" s="3" customFormat="1">
      <c r="A95" s="165">
        <v>3291</v>
      </c>
      <c r="B95" s="167" t="s">
        <v>109</v>
      </c>
      <c r="C95" s="140">
        <f t="shared" si="107"/>
        <v>0</v>
      </c>
      <c r="D95" s="139"/>
      <c r="E95" s="139"/>
      <c r="F95" s="139"/>
      <c r="G95" s="139"/>
      <c r="H95" s="140"/>
      <c r="I95" s="139"/>
      <c r="J95" s="139"/>
      <c r="K95" s="139"/>
      <c r="L95" s="140">
        <f t="shared" si="109"/>
        <v>0</v>
      </c>
      <c r="M95" s="139"/>
      <c r="N95" s="139"/>
      <c r="O95" s="139"/>
      <c r="P95" s="139"/>
      <c r="Q95" s="140"/>
      <c r="R95" s="139"/>
      <c r="S95" s="139"/>
      <c r="T95" s="139"/>
      <c r="U95" s="140">
        <f t="shared" si="123"/>
        <v>0</v>
      </c>
      <c r="V95" s="139"/>
      <c r="W95" s="139"/>
      <c r="X95" s="139"/>
      <c r="Y95" s="139"/>
      <c r="Z95" s="140"/>
      <c r="AA95" s="139"/>
      <c r="AB95" s="139"/>
      <c r="AC95" s="139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</row>
    <row r="96" spans="1:39" s="3" customFormat="1">
      <c r="A96" s="165">
        <v>3292</v>
      </c>
      <c r="B96" s="166" t="s">
        <v>111</v>
      </c>
      <c r="C96" s="140">
        <f t="shared" si="107"/>
        <v>0</v>
      </c>
      <c r="D96" s="139"/>
      <c r="E96" s="139"/>
      <c r="F96" s="139"/>
      <c r="G96" s="139"/>
      <c r="H96" s="140"/>
      <c r="I96" s="139"/>
      <c r="J96" s="139"/>
      <c r="K96" s="139"/>
      <c r="L96" s="140">
        <f t="shared" si="109"/>
        <v>0</v>
      </c>
      <c r="M96" s="139"/>
      <c r="N96" s="139"/>
      <c r="O96" s="139"/>
      <c r="P96" s="139"/>
      <c r="Q96" s="140"/>
      <c r="R96" s="139"/>
      <c r="S96" s="139"/>
      <c r="T96" s="139"/>
      <c r="U96" s="140">
        <f t="shared" si="123"/>
        <v>0</v>
      </c>
      <c r="V96" s="139"/>
      <c r="W96" s="139"/>
      <c r="X96" s="139"/>
      <c r="Y96" s="139"/>
      <c r="Z96" s="140"/>
      <c r="AA96" s="139"/>
      <c r="AB96" s="139"/>
      <c r="AC96" s="139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</row>
    <row r="97" spans="1:39" s="3" customFormat="1">
      <c r="A97" s="165">
        <v>3293</v>
      </c>
      <c r="B97" s="166" t="s">
        <v>113</v>
      </c>
      <c r="C97" s="140">
        <f t="shared" si="107"/>
        <v>0</v>
      </c>
      <c r="D97" s="139"/>
      <c r="E97" s="139"/>
      <c r="F97" s="139"/>
      <c r="G97" s="139"/>
      <c r="H97" s="140"/>
      <c r="I97" s="139"/>
      <c r="J97" s="139"/>
      <c r="K97" s="139"/>
      <c r="L97" s="140">
        <f t="shared" si="109"/>
        <v>0</v>
      </c>
      <c r="M97" s="139"/>
      <c r="N97" s="139"/>
      <c r="O97" s="139"/>
      <c r="P97" s="139"/>
      <c r="Q97" s="140"/>
      <c r="R97" s="139"/>
      <c r="S97" s="139"/>
      <c r="T97" s="139"/>
      <c r="U97" s="140">
        <f t="shared" si="123"/>
        <v>0</v>
      </c>
      <c r="V97" s="139"/>
      <c r="W97" s="139"/>
      <c r="X97" s="139"/>
      <c r="Y97" s="139"/>
      <c r="Z97" s="140"/>
      <c r="AA97" s="139"/>
      <c r="AB97" s="139"/>
      <c r="AC97" s="139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</row>
    <row r="98" spans="1:39" s="3" customFormat="1">
      <c r="A98" s="165">
        <v>3294</v>
      </c>
      <c r="B98" s="166" t="s">
        <v>355</v>
      </c>
      <c r="C98" s="140">
        <f t="shared" si="107"/>
        <v>0</v>
      </c>
      <c r="D98" s="139"/>
      <c r="E98" s="139"/>
      <c r="F98" s="139"/>
      <c r="G98" s="139"/>
      <c r="H98" s="140"/>
      <c r="I98" s="139"/>
      <c r="J98" s="139"/>
      <c r="K98" s="139"/>
      <c r="L98" s="140">
        <f t="shared" si="109"/>
        <v>0</v>
      </c>
      <c r="M98" s="139"/>
      <c r="N98" s="139"/>
      <c r="O98" s="139"/>
      <c r="P98" s="139"/>
      <c r="Q98" s="140"/>
      <c r="R98" s="139"/>
      <c r="S98" s="139"/>
      <c r="T98" s="139"/>
      <c r="U98" s="140">
        <f t="shared" si="123"/>
        <v>0</v>
      </c>
      <c r="V98" s="139"/>
      <c r="W98" s="139"/>
      <c r="X98" s="139"/>
      <c r="Y98" s="139"/>
      <c r="Z98" s="140"/>
      <c r="AA98" s="139"/>
      <c r="AB98" s="139"/>
      <c r="AC98" s="139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</row>
    <row r="99" spans="1:39" s="3" customFormat="1">
      <c r="A99" s="165">
        <v>3295</v>
      </c>
      <c r="B99" s="166" t="s">
        <v>117</v>
      </c>
      <c r="C99" s="140">
        <f t="shared" si="107"/>
        <v>0</v>
      </c>
      <c r="D99" s="139"/>
      <c r="E99" s="139"/>
      <c r="F99" s="139"/>
      <c r="G99" s="139"/>
      <c r="H99" s="140"/>
      <c r="I99" s="139"/>
      <c r="J99" s="139"/>
      <c r="K99" s="139"/>
      <c r="L99" s="140">
        <f t="shared" si="109"/>
        <v>0</v>
      </c>
      <c r="M99" s="139"/>
      <c r="N99" s="139"/>
      <c r="O99" s="139"/>
      <c r="P99" s="139"/>
      <c r="Q99" s="140"/>
      <c r="R99" s="139"/>
      <c r="S99" s="139"/>
      <c r="T99" s="139"/>
      <c r="U99" s="140">
        <f t="shared" si="123"/>
        <v>0</v>
      </c>
      <c r="V99" s="139"/>
      <c r="W99" s="139"/>
      <c r="X99" s="139"/>
      <c r="Y99" s="139"/>
      <c r="Z99" s="140"/>
      <c r="AA99" s="139"/>
      <c r="AB99" s="139"/>
      <c r="AC99" s="139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</row>
    <row r="100" spans="1:39" s="3" customFormat="1">
      <c r="A100" s="165">
        <v>3299</v>
      </c>
      <c r="B100" s="166" t="s">
        <v>356</v>
      </c>
      <c r="C100" s="140">
        <f t="shared" si="107"/>
        <v>147000</v>
      </c>
      <c r="D100" s="139"/>
      <c r="E100" s="139"/>
      <c r="F100" s="139">
        <v>147000</v>
      </c>
      <c r="G100" s="139"/>
      <c r="H100" s="140"/>
      <c r="I100" s="139"/>
      <c r="J100" s="139"/>
      <c r="K100" s="139"/>
      <c r="L100" s="140">
        <f t="shared" si="109"/>
        <v>147000</v>
      </c>
      <c r="M100" s="139"/>
      <c r="N100" s="139"/>
      <c r="O100" s="139">
        <v>147000</v>
      </c>
      <c r="P100" s="139"/>
      <c r="Q100" s="140"/>
      <c r="R100" s="139"/>
      <c r="S100" s="139"/>
      <c r="T100" s="139"/>
      <c r="U100" s="140">
        <f t="shared" si="123"/>
        <v>147000</v>
      </c>
      <c r="V100" s="139"/>
      <c r="W100" s="139"/>
      <c r="X100" s="139">
        <v>147000</v>
      </c>
      <c r="Y100" s="139"/>
      <c r="Z100" s="140"/>
      <c r="AA100" s="139"/>
      <c r="AB100" s="139"/>
      <c r="AC100" s="139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</row>
    <row r="101" spans="1:39" s="3" customFormat="1">
      <c r="A101" s="163"/>
      <c r="B101" s="164"/>
      <c r="C101" s="140"/>
      <c r="D101" s="139"/>
      <c r="E101" s="139"/>
      <c r="F101" s="139"/>
      <c r="G101" s="139"/>
      <c r="H101" s="140"/>
      <c r="I101" s="139"/>
      <c r="J101" s="139"/>
      <c r="K101" s="139"/>
      <c r="L101" s="140"/>
      <c r="M101" s="139"/>
      <c r="N101" s="139"/>
      <c r="O101" s="139"/>
      <c r="P101" s="139"/>
      <c r="Q101" s="140"/>
      <c r="R101" s="139"/>
      <c r="S101" s="139"/>
      <c r="T101" s="139"/>
      <c r="U101" s="140">
        <f t="shared" si="123"/>
        <v>0</v>
      </c>
      <c r="V101" s="139"/>
      <c r="W101" s="139"/>
      <c r="X101" s="139"/>
      <c r="Y101" s="139"/>
      <c r="Z101" s="140"/>
      <c r="AA101" s="139"/>
      <c r="AB101" s="139"/>
      <c r="AC101" s="139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</row>
    <row r="102" spans="1:39" s="3" customFormat="1" ht="24">
      <c r="A102" s="155" t="s">
        <v>161</v>
      </c>
      <c r="B102" s="156" t="s">
        <v>162</v>
      </c>
      <c r="C102" s="140">
        <f t="shared" si="107"/>
        <v>2500</v>
      </c>
      <c r="D102" s="139">
        <f>SUM(D103:D104)</f>
        <v>0</v>
      </c>
      <c r="E102" s="139">
        <f t="shared" ref="E102:M102" si="127">SUM(E103:E104)</f>
        <v>0</v>
      </c>
      <c r="F102" s="139">
        <f t="shared" si="127"/>
        <v>0</v>
      </c>
      <c r="G102" s="139">
        <f t="shared" si="127"/>
        <v>2500</v>
      </c>
      <c r="H102" s="139">
        <f t="shared" si="127"/>
        <v>0</v>
      </c>
      <c r="I102" s="139">
        <f t="shared" si="127"/>
        <v>0</v>
      </c>
      <c r="J102" s="139">
        <f t="shared" si="127"/>
        <v>0</v>
      </c>
      <c r="K102" s="139">
        <f t="shared" si="127"/>
        <v>0</v>
      </c>
      <c r="L102" s="140">
        <f t="shared" ref="L102:L103" si="128">SUM(M102:T102)</f>
        <v>2500</v>
      </c>
      <c r="M102" s="139">
        <f t="shared" si="127"/>
        <v>0</v>
      </c>
      <c r="N102" s="139">
        <f t="shared" ref="N102" si="129">SUM(N103:N104)</f>
        <v>0</v>
      </c>
      <c r="O102" s="139">
        <f t="shared" ref="O102" si="130">SUM(O103:O104)</f>
        <v>0</v>
      </c>
      <c r="P102" s="139">
        <f t="shared" ref="P102" si="131">SUM(P103:P104)</f>
        <v>2500</v>
      </c>
      <c r="Q102" s="139">
        <f t="shared" ref="Q102" si="132">SUM(Q103:Q104)</f>
        <v>0</v>
      </c>
      <c r="R102" s="139">
        <f t="shared" ref="R102" si="133">SUM(R103:R104)</f>
        <v>0</v>
      </c>
      <c r="S102" s="139">
        <f t="shared" ref="S102" si="134">SUM(S103:S104)</f>
        <v>0</v>
      </c>
      <c r="T102" s="139">
        <f t="shared" ref="T102:V102" si="135">SUM(T103:T104)</f>
        <v>0</v>
      </c>
      <c r="U102" s="139">
        <f t="shared" ref="U102:U103" si="136">SUM(V102:AC102)</f>
        <v>2500</v>
      </c>
      <c r="V102" s="139">
        <f t="shared" si="135"/>
        <v>0</v>
      </c>
      <c r="W102" s="139">
        <f t="shared" ref="W102" si="137">SUM(W103:W104)</f>
        <v>0</v>
      </c>
      <c r="X102" s="139">
        <f t="shared" ref="X102" si="138">SUM(X103:X104)</f>
        <v>0</v>
      </c>
      <c r="Y102" s="139">
        <f t="shared" ref="Y102" si="139">SUM(Y103:Y104)</f>
        <v>2500</v>
      </c>
      <c r="Z102" s="139">
        <f t="shared" ref="Z102" si="140">SUM(Z103:Z104)</f>
        <v>0</v>
      </c>
      <c r="AA102" s="139">
        <f t="shared" ref="AA102" si="141">SUM(AA103:AA104)</f>
        <v>0</v>
      </c>
      <c r="AB102" s="139">
        <f t="shared" ref="AB102" si="142">SUM(AB103:AB104)</f>
        <v>0</v>
      </c>
      <c r="AC102" s="139">
        <f t="shared" ref="AC102" si="143">SUM(AC103:AC104)</f>
        <v>0</v>
      </c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</row>
    <row r="103" spans="1:39" s="3" customFormat="1">
      <c r="A103" s="152">
        <v>4227</v>
      </c>
      <c r="B103" s="154" t="s">
        <v>50</v>
      </c>
      <c r="C103" s="140">
        <f t="shared" si="107"/>
        <v>2500</v>
      </c>
      <c r="D103" s="139"/>
      <c r="E103" s="139"/>
      <c r="F103" s="139"/>
      <c r="G103" s="139">
        <v>2500</v>
      </c>
      <c r="H103" s="140"/>
      <c r="I103" s="139"/>
      <c r="J103" s="139"/>
      <c r="K103" s="139"/>
      <c r="L103" s="140">
        <f t="shared" si="128"/>
        <v>2500</v>
      </c>
      <c r="M103" s="139"/>
      <c r="N103" s="139"/>
      <c r="O103" s="139"/>
      <c r="P103" s="139">
        <v>2500</v>
      </c>
      <c r="Q103" s="140"/>
      <c r="R103" s="139"/>
      <c r="S103" s="139"/>
      <c r="T103" s="139"/>
      <c r="U103" s="139">
        <f t="shared" si="136"/>
        <v>2500</v>
      </c>
      <c r="V103" s="139"/>
      <c r="W103" s="139"/>
      <c r="X103" s="139"/>
      <c r="Y103" s="139">
        <v>2500</v>
      </c>
      <c r="Z103" s="140"/>
      <c r="AA103" s="139"/>
      <c r="AB103" s="139"/>
      <c r="AC103" s="139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</row>
    <row r="104" spans="1:39">
      <c r="A104" s="29"/>
      <c r="B104" s="134"/>
      <c r="C104" s="140"/>
      <c r="D104" s="135"/>
      <c r="E104" s="135"/>
      <c r="F104" s="135"/>
      <c r="G104" s="135"/>
      <c r="H104" s="136"/>
      <c r="I104" s="135"/>
      <c r="J104" s="135"/>
      <c r="K104" s="135"/>
      <c r="L104" s="140"/>
      <c r="M104" s="135"/>
      <c r="N104" s="135"/>
      <c r="O104" s="135"/>
      <c r="P104" s="135"/>
      <c r="Q104" s="136"/>
      <c r="R104" s="135"/>
      <c r="S104" s="135"/>
      <c r="T104" s="135"/>
      <c r="U104" s="135"/>
      <c r="V104" s="135"/>
      <c r="W104" s="135"/>
      <c r="X104" s="135"/>
      <c r="Y104" s="135"/>
      <c r="Z104" s="136"/>
      <c r="AA104" s="135"/>
      <c r="AB104" s="135"/>
      <c r="AC104" s="135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</row>
    <row r="105" spans="1:39" s="3" customFormat="1" ht="25.5" customHeight="1">
      <c r="A105" s="144" t="s">
        <v>38</v>
      </c>
      <c r="B105" s="157" t="s">
        <v>363</v>
      </c>
      <c r="C105" s="146"/>
      <c r="D105" s="146"/>
      <c r="E105" s="146"/>
      <c r="F105" s="146"/>
      <c r="G105" s="146"/>
      <c r="H105" s="140"/>
      <c r="I105" s="146"/>
      <c r="J105" s="146"/>
      <c r="K105" s="146"/>
      <c r="L105" s="146"/>
      <c r="M105" s="146"/>
      <c r="N105" s="146"/>
      <c r="O105" s="146"/>
      <c r="P105" s="146"/>
      <c r="Q105" s="140"/>
      <c r="R105" s="146"/>
      <c r="S105" s="146"/>
      <c r="T105" s="146"/>
      <c r="U105" s="146"/>
      <c r="V105" s="146"/>
      <c r="W105" s="146"/>
      <c r="X105" s="146"/>
      <c r="Y105" s="146"/>
      <c r="Z105" s="140"/>
      <c r="AA105" s="146"/>
      <c r="AB105" s="146"/>
      <c r="AC105" s="146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</row>
    <row r="106" spans="1:39" s="3" customFormat="1">
      <c r="A106" s="133">
        <v>3</v>
      </c>
      <c r="B106" s="147" t="s">
        <v>351</v>
      </c>
      <c r="C106" s="139"/>
      <c r="D106" s="139"/>
      <c r="E106" s="139"/>
      <c r="F106" s="139"/>
      <c r="G106" s="139"/>
      <c r="H106" s="140"/>
      <c r="I106" s="139"/>
      <c r="J106" s="139"/>
      <c r="K106" s="139"/>
      <c r="L106" s="139"/>
      <c r="M106" s="139"/>
      <c r="N106" s="139"/>
      <c r="O106" s="139"/>
      <c r="P106" s="139"/>
      <c r="Q106" s="140"/>
      <c r="R106" s="139"/>
      <c r="S106" s="139"/>
      <c r="T106" s="139"/>
      <c r="U106" s="139"/>
      <c r="V106" s="139"/>
      <c r="W106" s="139"/>
      <c r="X106" s="139"/>
      <c r="Y106" s="139"/>
      <c r="Z106" s="140"/>
      <c r="AA106" s="139"/>
      <c r="AB106" s="139"/>
      <c r="AC106" s="139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</row>
    <row r="107" spans="1:39" s="60" customFormat="1">
      <c r="A107" s="148">
        <v>32</v>
      </c>
      <c r="B107" s="149" t="s">
        <v>24</v>
      </c>
      <c r="C107" s="140">
        <f>SUM(D107:K107)</f>
        <v>2500</v>
      </c>
      <c r="D107" s="140">
        <f t="shared" ref="D107:K107" si="144">SUM(D108:D134)</f>
        <v>0</v>
      </c>
      <c r="E107" s="140">
        <f t="shared" si="144"/>
        <v>0</v>
      </c>
      <c r="F107" s="140">
        <f t="shared" si="144"/>
        <v>0</v>
      </c>
      <c r="G107" s="140">
        <f t="shared" si="144"/>
        <v>2500</v>
      </c>
      <c r="H107" s="140">
        <f t="shared" si="144"/>
        <v>0</v>
      </c>
      <c r="I107" s="140">
        <f t="shared" si="144"/>
        <v>0</v>
      </c>
      <c r="J107" s="140">
        <f t="shared" si="144"/>
        <v>0</v>
      </c>
      <c r="K107" s="140">
        <f t="shared" si="144"/>
        <v>0</v>
      </c>
      <c r="L107" s="140">
        <f>SUM(M107:T107)</f>
        <v>2500</v>
      </c>
      <c r="M107" s="140">
        <f t="shared" ref="M107:T107" si="145">SUM(M108:M134)</f>
        <v>0</v>
      </c>
      <c r="N107" s="140">
        <f t="shared" si="145"/>
        <v>0</v>
      </c>
      <c r="O107" s="140">
        <f t="shared" si="145"/>
        <v>0</v>
      </c>
      <c r="P107" s="140">
        <f t="shared" si="145"/>
        <v>2500</v>
      </c>
      <c r="Q107" s="140">
        <f t="shared" si="145"/>
        <v>0</v>
      </c>
      <c r="R107" s="140">
        <f t="shared" si="145"/>
        <v>0</v>
      </c>
      <c r="S107" s="140">
        <f t="shared" si="145"/>
        <v>0</v>
      </c>
      <c r="T107" s="140">
        <f t="shared" si="145"/>
        <v>0</v>
      </c>
      <c r="U107" s="140">
        <f>SUM(V107:AC107)</f>
        <v>2500</v>
      </c>
      <c r="V107" s="140">
        <f t="shared" ref="V107:AC107" si="146">SUM(V108:V134)</f>
        <v>0</v>
      </c>
      <c r="W107" s="140">
        <f t="shared" si="146"/>
        <v>0</v>
      </c>
      <c r="X107" s="140">
        <f t="shared" si="146"/>
        <v>0</v>
      </c>
      <c r="Y107" s="140">
        <f t="shared" si="146"/>
        <v>2500</v>
      </c>
      <c r="Z107" s="140">
        <f t="shared" si="146"/>
        <v>0</v>
      </c>
      <c r="AA107" s="140">
        <f t="shared" si="146"/>
        <v>0</v>
      </c>
      <c r="AB107" s="140">
        <f t="shared" si="146"/>
        <v>0</v>
      </c>
      <c r="AC107" s="140">
        <f t="shared" si="146"/>
        <v>0</v>
      </c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</row>
    <row r="108" spans="1:39" s="3" customFormat="1">
      <c r="A108" s="152">
        <v>3211</v>
      </c>
      <c r="B108" s="153" t="s">
        <v>68</v>
      </c>
      <c r="C108" s="140">
        <f t="shared" ref="C108:C133" si="147">SUM(D108:K108)</f>
        <v>0</v>
      </c>
      <c r="D108" s="139"/>
      <c r="E108" s="139"/>
      <c r="F108" s="139"/>
      <c r="G108" s="139"/>
      <c r="H108" s="140"/>
      <c r="I108" s="139"/>
      <c r="J108" s="139"/>
      <c r="K108" s="139"/>
      <c r="L108" s="140">
        <f t="shared" ref="L108:L133" si="148">SUM(M108:T108)</f>
        <v>0</v>
      </c>
      <c r="M108" s="139"/>
      <c r="N108" s="139"/>
      <c r="O108" s="139"/>
      <c r="P108" s="139"/>
      <c r="Q108" s="140"/>
      <c r="R108" s="139"/>
      <c r="S108" s="139"/>
      <c r="T108" s="139"/>
      <c r="U108" s="140">
        <f t="shared" ref="U108:U133" si="149">SUM(V108:AC108)</f>
        <v>0</v>
      </c>
      <c r="V108" s="139"/>
      <c r="W108" s="139"/>
      <c r="X108" s="139"/>
      <c r="Y108" s="139"/>
      <c r="Z108" s="140"/>
      <c r="AA108" s="139"/>
      <c r="AB108" s="139"/>
      <c r="AC108" s="139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</row>
    <row r="109" spans="1:39" s="3" customFormat="1" ht="24">
      <c r="A109" s="152">
        <v>3212</v>
      </c>
      <c r="B109" s="153" t="s">
        <v>70</v>
      </c>
      <c r="C109" s="140">
        <f t="shared" si="147"/>
        <v>0</v>
      </c>
      <c r="D109" s="139"/>
      <c r="E109" s="139"/>
      <c r="F109" s="139"/>
      <c r="G109" s="139"/>
      <c r="H109" s="140"/>
      <c r="I109" s="139"/>
      <c r="J109" s="139"/>
      <c r="K109" s="139"/>
      <c r="L109" s="140">
        <f t="shared" si="148"/>
        <v>0</v>
      </c>
      <c r="M109" s="139"/>
      <c r="N109" s="139"/>
      <c r="O109" s="139"/>
      <c r="P109" s="139"/>
      <c r="Q109" s="140"/>
      <c r="R109" s="139"/>
      <c r="S109" s="139"/>
      <c r="T109" s="139"/>
      <c r="U109" s="140">
        <f t="shared" si="149"/>
        <v>0</v>
      </c>
      <c r="V109" s="139"/>
      <c r="W109" s="139"/>
      <c r="X109" s="139"/>
      <c r="Y109" s="139"/>
      <c r="Z109" s="140"/>
      <c r="AA109" s="139"/>
      <c r="AB109" s="139"/>
      <c r="AC109" s="139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</row>
    <row r="110" spans="1:39" s="3" customFormat="1">
      <c r="A110" s="152">
        <v>3213</v>
      </c>
      <c r="B110" s="153" t="s">
        <v>72</v>
      </c>
      <c r="C110" s="140">
        <f t="shared" si="147"/>
        <v>0</v>
      </c>
      <c r="D110" s="139"/>
      <c r="E110" s="139"/>
      <c r="F110" s="139"/>
      <c r="G110" s="139"/>
      <c r="H110" s="140"/>
      <c r="I110" s="139"/>
      <c r="J110" s="139"/>
      <c r="K110" s="139"/>
      <c r="L110" s="140">
        <f t="shared" si="148"/>
        <v>0</v>
      </c>
      <c r="M110" s="139"/>
      <c r="N110" s="139"/>
      <c r="O110" s="139"/>
      <c r="P110" s="139"/>
      <c r="Q110" s="140"/>
      <c r="R110" s="139"/>
      <c r="S110" s="139"/>
      <c r="T110" s="139"/>
      <c r="U110" s="140">
        <f t="shared" si="149"/>
        <v>0</v>
      </c>
      <c r="V110" s="139"/>
      <c r="W110" s="139"/>
      <c r="X110" s="139"/>
      <c r="Y110" s="139"/>
      <c r="Z110" s="140"/>
      <c r="AA110" s="139"/>
      <c r="AB110" s="139"/>
      <c r="AC110" s="139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</row>
    <row r="111" spans="1:39" s="3" customFormat="1">
      <c r="A111" s="152">
        <v>3214</v>
      </c>
      <c r="B111" s="153" t="s">
        <v>74</v>
      </c>
      <c r="C111" s="140">
        <f t="shared" si="147"/>
        <v>0</v>
      </c>
      <c r="D111" s="139"/>
      <c r="E111" s="139"/>
      <c r="F111" s="139"/>
      <c r="G111" s="139"/>
      <c r="H111" s="140"/>
      <c r="I111" s="139"/>
      <c r="J111" s="139"/>
      <c r="K111" s="139"/>
      <c r="L111" s="140">
        <f t="shared" si="148"/>
        <v>0</v>
      </c>
      <c r="M111" s="139"/>
      <c r="N111" s="139"/>
      <c r="O111" s="139"/>
      <c r="P111" s="139"/>
      <c r="Q111" s="140"/>
      <c r="R111" s="139"/>
      <c r="S111" s="139"/>
      <c r="T111" s="139"/>
      <c r="U111" s="140">
        <f t="shared" si="149"/>
        <v>0</v>
      </c>
      <c r="V111" s="139"/>
      <c r="W111" s="139"/>
      <c r="X111" s="139"/>
      <c r="Y111" s="139"/>
      <c r="Z111" s="140"/>
      <c r="AA111" s="139"/>
      <c r="AB111" s="139"/>
      <c r="AC111" s="139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</row>
    <row r="112" spans="1:39" s="3" customFormat="1" ht="24">
      <c r="A112" s="152">
        <v>3221</v>
      </c>
      <c r="B112" s="153" t="s">
        <v>48</v>
      </c>
      <c r="C112" s="140">
        <f t="shared" si="147"/>
        <v>0</v>
      </c>
      <c r="D112" s="139"/>
      <c r="E112" s="139"/>
      <c r="F112" s="139"/>
      <c r="G112" s="139"/>
      <c r="H112" s="140"/>
      <c r="I112" s="139"/>
      <c r="J112" s="139"/>
      <c r="K112" s="139"/>
      <c r="L112" s="140">
        <f t="shared" si="148"/>
        <v>0</v>
      </c>
      <c r="M112" s="139"/>
      <c r="N112" s="139"/>
      <c r="O112" s="139"/>
      <c r="P112" s="139"/>
      <c r="Q112" s="140"/>
      <c r="R112" s="139"/>
      <c r="S112" s="139"/>
      <c r="T112" s="139"/>
      <c r="U112" s="140">
        <f t="shared" si="149"/>
        <v>0</v>
      </c>
      <c r="V112" s="139"/>
      <c r="W112" s="139"/>
      <c r="X112" s="139"/>
      <c r="Y112" s="139"/>
      <c r="Z112" s="140"/>
      <c r="AA112" s="139"/>
      <c r="AB112" s="139"/>
      <c r="AC112" s="139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</row>
    <row r="113" spans="1:39" s="3" customFormat="1">
      <c r="A113" s="152">
        <v>3222</v>
      </c>
      <c r="B113" s="153" t="s">
        <v>49</v>
      </c>
      <c r="C113" s="140">
        <f t="shared" si="147"/>
        <v>0</v>
      </c>
      <c r="D113" s="139"/>
      <c r="E113" s="139"/>
      <c r="F113" s="139"/>
      <c r="G113" s="139"/>
      <c r="H113" s="140"/>
      <c r="I113" s="139"/>
      <c r="J113" s="139"/>
      <c r="K113" s="139"/>
      <c r="L113" s="140">
        <f t="shared" si="148"/>
        <v>0</v>
      </c>
      <c r="M113" s="139"/>
      <c r="N113" s="139"/>
      <c r="O113" s="139"/>
      <c r="P113" s="139"/>
      <c r="Q113" s="140"/>
      <c r="R113" s="139"/>
      <c r="S113" s="139"/>
      <c r="T113" s="139"/>
      <c r="U113" s="140">
        <f t="shared" si="149"/>
        <v>0</v>
      </c>
      <c r="V113" s="139"/>
      <c r="W113" s="139"/>
      <c r="X113" s="139"/>
      <c r="Y113" s="139"/>
      <c r="Z113" s="140"/>
      <c r="AA113" s="139"/>
      <c r="AB113" s="139"/>
      <c r="AC113" s="139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</row>
    <row r="114" spans="1:39" s="3" customFormat="1">
      <c r="A114" s="152">
        <v>3223</v>
      </c>
      <c r="B114" s="153" t="s">
        <v>79</v>
      </c>
      <c r="C114" s="140">
        <f t="shared" si="147"/>
        <v>0</v>
      </c>
      <c r="D114" s="139"/>
      <c r="E114" s="139"/>
      <c r="F114" s="139"/>
      <c r="G114" s="139"/>
      <c r="H114" s="140"/>
      <c r="I114" s="139"/>
      <c r="J114" s="139"/>
      <c r="K114" s="139"/>
      <c r="L114" s="140">
        <f t="shared" si="148"/>
        <v>0</v>
      </c>
      <c r="M114" s="139"/>
      <c r="N114" s="139"/>
      <c r="O114" s="139"/>
      <c r="P114" s="139"/>
      <c r="Q114" s="140"/>
      <c r="R114" s="139"/>
      <c r="S114" s="139"/>
      <c r="T114" s="139"/>
      <c r="U114" s="140">
        <f t="shared" si="149"/>
        <v>0</v>
      </c>
      <c r="V114" s="139"/>
      <c r="W114" s="139"/>
      <c r="X114" s="139"/>
      <c r="Y114" s="139"/>
      <c r="Z114" s="140"/>
      <c r="AA114" s="139"/>
      <c r="AB114" s="139"/>
      <c r="AC114" s="139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</row>
    <row r="115" spans="1:39" s="3" customFormat="1" ht="24">
      <c r="A115" s="152">
        <v>3224</v>
      </c>
      <c r="B115" s="153" t="s">
        <v>81</v>
      </c>
      <c r="C115" s="140">
        <f t="shared" si="147"/>
        <v>0</v>
      </c>
      <c r="D115" s="139"/>
      <c r="E115" s="139"/>
      <c r="F115" s="139"/>
      <c r="G115" s="139"/>
      <c r="H115" s="140"/>
      <c r="I115" s="139"/>
      <c r="J115" s="139"/>
      <c r="K115" s="139"/>
      <c r="L115" s="140">
        <f t="shared" si="148"/>
        <v>0</v>
      </c>
      <c r="M115" s="139"/>
      <c r="N115" s="139"/>
      <c r="O115" s="139"/>
      <c r="P115" s="139"/>
      <c r="Q115" s="140"/>
      <c r="R115" s="139"/>
      <c r="S115" s="139"/>
      <c r="T115" s="139"/>
      <c r="U115" s="140">
        <f t="shared" si="149"/>
        <v>0</v>
      </c>
      <c r="V115" s="139"/>
      <c r="W115" s="139"/>
      <c r="X115" s="139"/>
      <c r="Y115" s="139"/>
      <c r="Z115" s="140"/>
      <c r="AA115" s="139"/>
      <c r="AB115" s="139"/>
      <c r="AC115" s="139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</row>
    <row r="116" spans="1:39">
      <c r="A116" s="152">
        <v>3225</v>
      </c>
      <c r="B116" s="153" t="s">
        <v>83</v>
      </c>
      <c r="C116" s="140">
        <f t="shared" si="147"/>
        <v>0</v>
      </c>
      <c r="D116" s="135"/>
      <c r="E116" s="135"/>
      <c r="F116" s="135"/>
      <c r="G116" s="135"/>
      <c r="H116" s="136"/>
      <c r="I116" s="135"/>
      <c r="J116" s="135"/>
      <c r="K116" s="135"/>
      <c r="L116" s="140">
        <f t="shared" si="148"/>
        <v>0</v>
      </c>
      <c r="M116" s="135"/>
      <c r="N116" s="135"/>
      <c r="O116" s="135"/>
      <c r="P116" s="135"/>
      <c r="Q116" s="136"/>
      <c r="R116" s="135"/>
      <c r="S116" s="135"/>
      <c r="T116" s="135"/>
      <c r="U116" s="140">
        <f t="shared" si="149"/>
        <v>0</v>
      </c>
      <c r="V116" s="135"/>
      <c r="W116" s="135"/>
      <c r="X116" s="135"/>
      <c r="Y116" s="135"/>
      <c r="Z116" s="136"/>
      <c r="AA116" s="135"/>
      <c r="AB116" s="135"/>
      <c r="AC116" s="135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</row>
    <row r="117" spans="1:39">
      <c r="A117" s="152">
        <v>3227</v>
      </c>
      <c r="B117" s="153" t="s">
        <v>85</v>
      </c>
      <c r="C117" s="140">
        <f t="shared" si="147"/>
        <v>0</v>
      </c>
      <c r="D117" s="135"/>
      <c r="E117" s="135"/>
      <c r="F117" s="135"/>
      <c r="G117" s="135"/>
      <c r="H117" s="136"/>
      <c r="I117" s="135"/>
      <c r="J117" s="135"/>
      <c r="K117" s="135"/>
      <c r="L117" s="140">
        <f t="shared" si="148"/>
        <v>0</v>
      </c>
      <c r="M117" s="135"/>
      <c r="N117" s="135"/>
      <c r="O117" s="135"/>
      <c r="P117" s="135"/>
      <c r="Q117" s="136"/>
      <c r="R117" s="135"/>
      <c r="S117" s="135"/>
      <c r="T117" s="135"/>
      <c r="U117" s="140">
        <f t="shared" si="149"/>
        <v>0</v>
      </c>
      <c r="V117" s="135"/>
      <c r="W117" s="135"/>
      <c r="X117" s="135"/>
      <c r="Y117" s="135"/>
      <c r="Z117" s="136"/>
      <c r="AA117" s="135"/>
      <c r="AB117" s="135"/>
      <c r="AC117" s="135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</row>
    <row r="118" spans="1:39" s="3" customFormat="1">
      <c r="A118" s="152">
        <v>3231</v>
      </c>
      <c r="B118" s="153" t="s">
        <v>88</v>
      </c>
      <c r="C118" s="140">
        <f t="shared" si="147"/>
        <v>2500</v>
      </c>
      <c r="D118" s="139"/>
      <c r="E118" s="139"/>
      <c r="F118" s="139"/>
      <c r="G118" s="139">
        <v>2500</v>
      </c>
      <c r="H118" s="140"/>
      <c r="I118" s="139"/>
      <c r="J118" s="139"/>
      <c r="K118" s="139"/>
      <c r="L118" s="140">
        <f t="shared" si="148"/>
        <v>2500</v>
      </c>
      <c r="M118" s="139"/>
      <c r="N118" s="139"/>
      <c r="O118" s="139"/>
      <c r="P118" s="139">
        <v>2500</v>
      </c>
      <c r="Q118" s="140"/>
      <c r="R118" s="139"/>
      <c r="S118" s="139"/>
      <c r="T118" s="139"/>
      <c r="U118" s="140">
        <f t="shared" si="149"/>
        <v>2500</v>
      </c>
      <c r="V118" s="139"/>
      <c r="W118" s="139"/>
      <c r="X118" s="139"/>
      <c r="Y118" s="139">
        <v>2500</v>
      </c>
      <c r="Z118" s="140"/>
      <c r="AA118" s="139"/>
      <c r="AB118" s="139"/>
      <c r="AC118" s="139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</row>
    <row r="119" spans="1:39" s="3" customFormat="1" ht="24">
      <c r="A119" s="152">
        <v>3232</v>
      </c>
      <c r="B119" s="153" t="s">
        <v>52</v>
      </c>
      <c r="C119" s="140">
        <f t="shared" si="147"/>
        <v>0</v>
      </c>
      <c r="D119" s="139"/>
      <c r="E119" s="139"/>
      <c r="F119" s="139"/>
      <c r="G119" s="139"/>
      <c r="H119" s="140"/>
      <c r="I119" s="139"/>
      <c r="J119" s="139"/>
      <c r="K119" s="139"/>
      <c r="L119" s="140">
        <f t="shared" si="148"/>
        <v>0</v>
      </c>
      <c r="M119" s="139"/>
      <c r="N119" s="139"/>
      <c r="O119" s="139"/>
      <c r="P119" s="139"/>
      <c r="Q119" s="140"/>
      <c r="R119" s="139"/>
      <c r="S119" s="139"/>
      <c r="T119" s="139"/>
      <c r="U119" s="140">
        <f t="shared" si="149"/>
        <v>0</v>
      </c>
      <c r="V119" s="139"/>
      <c r="W119" s="139"/>
      <c r="X119" s="139"/>
      <c r="Y119" s="139"/>
      <c r="Z119" s="140"/>
      <c r="AA119" s="139"/>
      <c r="AB119" s="139"/>
      <c r="AC119" s="139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</row>
    <row r="120" spans="1:39" s="3" customFormat="1">
      <c r="A120" s="152">
        <v>3233</v>
      </c>
      <c r="B120" s="153" t="s">
        <v>91</v>
      </c>
      <c r="C120" s="140">
        <f t="shared" si="147"/>
        <v>0</v>
      </c>
      <c r="D120" s="139"/>
      <c r="E120" s="139"/>
      <c r="F120" s="139"/>
      <c r="G120" s="139"/>
      <c r="H120" s="140"/>
      <c r="I120" s="139"/>
      <c r="J120" s="139"/>
      <c r="K120" s="139"/>
      <c r="L120" s="140">
        <f t="shared" si="148"/>
        <v>0</v>
      </c>
      <c r="M120" s="139"/>
      <c r="N120" s="139"/>
      <c r="O120" s="139"/>
      <c r="P120" s="139"/>
      <c r="Q120" s="140"/>
      <c r="R120" s="139"/>
      <c r="S120" s="139"/>
      <c r="T120" s="139"/>
      <c r="U120" s="140">
        <f t="shared" si="149"/>
        <v>0</v>
      </c>
      <c r="V120" s="139"/>
      <c r="W120" s="139"/>
      <c r="X120" s="139"/>
      <c r="Y120" s="139"/>
      <c r="Z120" s="140"/>
      <c r="AA120" s="139"/>
      <c r="AB120" s="139"/>
      <c r="AC120" s="139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</row>
    <row r="121" spans="1:39" s="3" customFormat="1">
      <c r="A121" s="152">
        <v>3234</v>
      </c>
      <c r="B121" s="153" t="s">
        <v>93</v>
      </c>
      <c r="C121" s="140">
        <f t="shared" si="147"/>
        <v>0</v>
      </c>
      <c r="D121" s="139"/>
      <c r="E121" s="139"/>
      <c r="F121" s="139"/>
      <c r="G121" s="139"/>
      <c r="H121" s="140"/>
      <c r="I121" s="139"/>
      <c r="J121" s="139"/>
      <c r="K121" s="139"/>
      <c r="L121" s="140">
        <f t="shared" si="148"/>
        <v>0</v>
      </c>
      <c r="M121" s="139"/>
      <c r="N121" s="139"/>
      <c r="O121" s="139"/>
      <c r="P121" s="139"/>
      <c r="Q121" s="140"/>
      <c r="R121" s="139"/>
      <c r="S121" s="139"/>
      <c r="T121" s="139"/>
      <c r="U121" s="140">
        <f t="shared" si="149"/>
        <v>0</v>
      </c>
      <c r="V121" s="139"/>
      <c r="W121" s="139"/>
      <c r="X121" s="139"/>
      <c r="Y121" s="139"/>
      <c r="Z121" s="140"/>
      <c r="AA121" s="139"/>
      <c r="AB121" s="139"/>
      <c r="AC121" s="139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</row>
    <row r="122" spans="1:39" s="3" customFormat="1">
      <c r="A122" s="152">
        <v>3235</v>
      </c>
      <c r="B122" s="153" t="s">
        <v>95</v>
      </c>
      <c r="C122" s="140">
        <f t="shared" si="147"/>
        <v>0</v>
      </c>
      <c r="D122" s="139"/>
      <c r="E122" s="139"/>
      <c r="F122" s="139"/>
      <c r="G122" s="139"/>
      <c r="H122" s="140"/>
      <c r="I122" s="139"/>
      <c r="J122" s="139"/>
      <c r="K122" s="139"/>
      <c r="L122" s="140">
        <f t="shared" si="148"/>
        <v>0</v>
      </c>
      <c r="M122" s="139"/>
      <c r="N122" s="139"/>
      <c r="O122" s="139"/>
      <c r="P122" s="139"/>
      <c r="Q122" s="140"/>
      <c r="R122" s="139"/>
      <c r="S122" s="139"/>
      <c r="T122" s="139"/>
      <c r="U122" s="140">
        <f t="shared" si="149"/>
        <v>0</v>
      </c>
      <c r="V122" s="139"/>
      <c r="W122" s="139"/>
      <c r="X122" s="139"/>
      <c r="Y122" s="139"/>
      <c r="Z122" s="140"/>
      <c r="AA122" s="139"/>
      <c r="AB122" s="139"/>
      <c r="AC122" s="139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</row>
    <row r="123" spans="1:39" s="3" customFormat="1">
      <c r="A123" s="152">
        <v>3236</v>
      </c>
      <c r="B123" s="153" t="s">
        <v>97</v>
      </c>
      <c r="C123" s="140">
        <f t="shared" si="147"/>
        <v>0</v>
      </c>
      <c r="D123" s="139"/>
      <c r="E123" s="139"/>
      <c r="F123" s="139"/>
      <c r="G123" s="139"/>
      <c r="H123" s="140"/>
      <c r="I123" s="139"/>
      <c r="J123" s="139"/>
      <c r="K123" s="139"/>
      <c r="L123" s="140">
        <f t="shared" si="148"/>
        <v>0</v>
      </c>
      <c r="M123" s="139"/>
      <c r="N123" s="139"/>
      <c r="O123" s="139"/>
      <c r="P123" s="139"/>
      <c r="Q123" s="140"/>
      <c r="R123" s="139"/>
      <c r="S123" s="139"/>
      <c r="T123" s="139"/>
      <c r="U123" s="140">
        <f t="shared" si="149"/>
        <v>0</v>
      </c>
      <c r="V123" s="139"/>
      <c r="W123" s="139"/>
      <c r="X123" s="139"/>
      <c r="Y123" s="139"/>
      <c r="Z123" s="140"/>
      <c r="AA123" s="139"/>
      <c r="AB123" s="139"/>
      <c r="AC123" s="139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</row>
    <row r="124" spans="1:39" s="3" customFormat="1">
      <c r="A124" s="152">
        <v>3237</v>
      </c>
      <c r="B124" s="153" t="s">
        <v>99</v>
      </c>
      <c r="C124" s="140">
        <f t="shared" si="147"/>
        <v>0</v>
      </c>
      <c r="D124" s="139"/>
      <c r="E124" s="139"/>
      <c r="F124" s="139"/>
      <c r="G124" s="139"/>
      <c r="H124" s="140"/>
      <c r="I124" s="139"/>
      <c r="J124" s="139"/>
      <c r="K124" s="139"/>
      <c r="L124" s="140">
        <f t="shared" si="148"/>
        <v>0</v>
      </c>
      <c r="M124" s="139"/>
      <c r="N124" s="139"/>
      <c r="O124" s="139"/>
      <c r="P124" s="139"/>
      <c r="Q124" s="140"/>
      <c r="R124" s="139"/>
      <c r="S124" s="139"/>
      <c r="T124" s="139"/>
      <c r="U124" s="140">
        <f t="shared" si="149"/>
        <v>0</v>
      </c>
      <c r="V124" s="139"/>
      <c r="W124" s="139"/>
      <c r="X124" s="139"/>
      <c r="Y124" s="139"/>
      <c r="Z124" s="140"/>
      <c r="AA124" s="139"/>
      <c r="AB124" s="139"/>
      <c r="AC124" s="139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</row>
    <row r="125" spans="1:39" s="3" customFormat="1">
      <c r="A125" s="152">
        <v>3238</v>
      </c>
      <c r="B125" s="153" t="s">
        <v>101</v>
      </c>
      <c r="C125" s="140">
        <f t="shared" si="147"/>
        <v>0</v>
      </c>
      <c r="D125" s="139"/>
      <c r="E125" s="139"/>
      <c r="F125" s="139"/>
      <c r="G125" s="139"/>
      <c r="H125" s="140"/>
      <c r="I125" s="139"/>
      <c r="J125" s="139"/>
      <c r="K125" s="139"/>
      <c r="L125" s="140">
        <f t="shared" si="148"/>
        <v>0</v>
      </c>
      <c r="M125" s="139"/>
      <c r="N125" s="139"/>
      <c r="O125" s="139"/>
      <c r="P125" s="139"/>
      <c r="Q125" s="140"/>
      <c r="R125" s="139"/>
      <c r="S125" s="139"/>
      <c r="T125" s="139"/>
      <c r="U125" s="140">
        <f t="shared" si="149"/>
        <v>0</v>
      </c>
      <c r="V125" s="139"/>
      <c r="W125" s="139"/>
      <c r="X125" s="139"/>
      <c r="Y125" s="139"/>
      <c r="Z125" s="140"/>
      <c r="AA125" s="139"/>
      <c r="AB125" s="139"/>
      <c r="AC125" s="139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</row>
    <row r="126" spans="1:39">
      <c r="A126" s="152">
        <v>3239</v>
      </c>
      <c r="B126" s="153" t="s">
        <v>103</v>
      </c>
      <c r="C126" s="140">
        <f t="shared" si="147"/>
        <v>0</v>
      </c>
      <c r="D126" s="135"/>
      <c r="E126" s="135"/>
      <c r="F126" s="135"/>
      <c r="G126" s="135"/>
      <c r="H126" s="136"/>
      <c r="I126" s="135"/>
      <c r="J126" s="135"/>
      <c r="K126" s="135"/>
      <c r="L126" s="140">
        <f t="shared" si="148"/>
        <v>0</v>
      </c>
      <c r="M126" s="135"/>
      <c r="N126" s="135"/>
      <c r="O126" s="135"/>
      <c r="P126" s="135"/>
      <c r="Q126" s="136"/>
      <c r="R126" s="135"/>
      <c r="S126" s="135"/>
      <c r="T126" s="135"/>
      <c r="U126" s="140">
        <f t="shared" si="149"/>
        <v>0</v>
      </c>
      <c r="V126" s="135"/>
      <c r="W126" s="135"/>
      <c r="X126" s="135"/>
      <c r="Y126" s="135"/>
      <c r="Z126" s="136"/>
      <c r="AA126" s="135"/>
      <c r="AB126" s="135"/>
      <c r="AC126" s="135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</row>
    <row r="127" spans="1:39" s="3" customFormat="1" ht="24">
      <c r="A127" s="152">
        <v>3241</v>
      </c>
      <c r="B127" s="153" t="s">
        <v>105</v>
      </c>
      <c r="C127" s="140">
        <f t="shared" si="147"/>
        <v>0</v>
      </c>
      <c r="D127" s="139"/>
      <c r="E127" s="139"/>
      <c r="F127" s="139"/>
      <c r="G127" s="139"/>
      <c r="H127" s="140"/>
      <c r="I127" s="139"/>
      <c r="J127" s="139"/>
      <c r="K127" s="139"/>
      <c r="L127" s="140">
        <f t="shared" si="148"/>
        <v>0</v>
      </c>
      <c r="M127" s="139"/>
      <c r="N127" s="139"/>
      <c r="O127" s="139"/>
      <c r="P127" s="139"/>
      <c r="Q127" s="140"/>
      <c r="R127" s="139"/>
      <c r="S127" s="139"/>
      <c r="T127" s="139"/>
      <c r="U127" s="140">
        <f t="shared" si="149"/>
        <v>0</v>
      </c>
      <c r="V127" s="139"/>
      <c r="W127" s="139"/>
      <c r="X127" s="139"/>
      <c r="Y127" s="139"/>
      <c r="Z127" s="140"/>
      <c r="AA127" s="139"/>
      <c r="AB127" s="139"/>
      <c r="AC127" s="139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</row>
    <row r="128" spans="1:39" s="3" customFormat="1">
      <c r="A128" s="152">
        <v>3291</v>
      </c>
      <c r="B128" s="154" t="s">
        <v>109</v>
      </c>
      <c r="C128" s="140">
        <f t="shared" si="147"/>
        <v>0</v>
      </c>
      <c r="D128" s="139"/>
      <c r="E128" s="139"/>
      <c r="F128" s="139"/>
      <c r="G128" s="139"/>
      <c r="H128" s="140"/>
      <c r="I128" s="139"/>
      <c r="J128" s="139"/>
      <c r="K128" s="139"/>
      <c r="L128" s="140">
        <f t="shared" si="148"/>
        <v>0</v>
      </c>
      <c r="M128" s="139"/>
      <c r="N128" s="139"/>
      <c r="O128" s="139"/>
      <c r="P128" s="139"/>
      <c r="Q128" s="140"/>
      <c r="R128" s="139"/>
      <c r="S128" s="139"/>
      <c r="T128" s="139"/>
      <c r="U128" s="140">
        <f t="shared" si="149"/>
        <v>0</v>
      </c>
      <c r="V128" s="139"/>
      <c r="W128" s="139"/>
      <c r="X128" s="139"/>
      <c r="Y128" s="139"/>
      <c r="Z128" s="140"/>
      <c r="AA128" s="139"/>
      <c r="AB128" s="139"/>
      <c r="AC128" s="139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</row>
    <row r="129" spans="1:39" s="3" customFormat="1">
      <c r="A129" s="152">
        <v>3292</v>
      </c>
      <c r="B129" s="153" t="s">
        <v>111</v>
      </c>
      <c r="C129" s="140">
        <f t="shared" si="147"/>
        <v>0</v>
      </c>
      <c r="D129" s="139"/>
      <c r="E129" s="139"/>
      <c r="F129" s="139"/>
      <c r="G129" s="139"/>
      <c r="H129" s="140"/>
      <c r="I129" s="139"/>
      <c r="J129" s="139"/>
      <c r="K129" s="139"/>
      <c r="L129" s="140">
        <f t="shared" si="148"/>
        <v>0</v>
      </c>
      <c r="M129" s="139"/>
      <c r="N129" s="139"/>
      <c r="O129" s="139"/>
      <c r="P129" s="139"/>
      <c r="Q129" s="140"/>
      <c r="R129" s="139"/>
      <c r="S129" s="139"/>
      <c r="T129" s="139"/>
      <c r="U129" s="140">
        <f t="shared" si="149"/>
        <v>0</v>
      </c>
      <c r="V129" s="139"/>
      <c r="W129" s="139"/>
      <c r="X129" s="139"/>
      <c r="Y129" s="139"/>
      <c r="Z129" s="140"/>
      <c r="AA129" s="139"/>
      <c r="AB129" s="139"/>
      <c r="AC129" s="139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</row>
    <row r="130" spans="1:39" s="3" customFormat="1">
      <c r="A130" s="152">
        <v>3293</v>
      </c>
      <c r="B130" s="153" t="s">
        <v>113</v>
      </c>
      <c r="C130" s="140">
        <f t="shared" si="147"/>
        <v>0</v>
      </c>
      <c r="D130" s="139"/>
      <c r="E130" s="139"/>
      <c r="F130" s="139"/>
      <c r="G130" s="139"/>
      <c r="H130" s="140"/>
      <c r="I130" s="139"/>
      <c r="J130" s="139"/>
      <c r="K130" s="139"/>
      <c r="L130" s="140">
        <f t="shared" si="148"/>
        <v>0</v>
      </c>
      <c r="M130" s="139"/>
      <c r="N130" s="139"/>
      <c r="O130" s="139"/>
      <c r="P130" s="139"/>
      <c r="Q130" s="140"/>
      <c r="R130" s="139"/>
      <c r="S130" s="139"/>
      <c r="T130" s="139"/>
      <c r="U130" s="140">
        <f t="shared" si="149"/>
        <v>0</v>
      </c>
      <c r="V130" s="139"/>
      <c r="W130" s="139"/>
      <c r="X130" s="139"/>
      <c r="Y130" s="139"/>
      <c r="Z130" s="140"/>
      <c r="AA130" s="139"/>
      <c r="AB130" s="139"/>
      <c r="AC130" s="139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</row>
    <row r="131" spans="1:39" s="3" customFormat="1">
      <c r="A131" s="152">
        <v>3294</v>
      </c>
      <c r="B131" s="153" t="s">
        <v>355</v>
      </c>
      <c r="C131" s="140">
        <f t="shared" si="147"/>
        <v>0</v>
      </c>
      <c r="D131" s="139"/>
      <c r="E131" s="139"/>
      <c r="F131" s="139"/>
      <c r="G131" s="139"/>
      <c r="H131" s="140"/>
      <c r="I131" s="139"/>
      <c r="J131" s="139"/>
      <c r="K131" s="139"/>
      <c r="L131" s="140">
        <f t="shared" si="148"/>
        <v>0</v>
      </c>
      <c r="M131" s="139"/>
      <c r="N131" s="139"/>
      <c r="O131" s="139"/>
      <c r="P131" s="139"/>
      <c r="Q131" s="140"/>
      <c r="R131" s="139"/>
      <c r="S131" s="139"/>
      <c r="T131" s="139"/>
      <c r="U131" s="140">
        <f t="shared" si="149"/>
        <v>0</v>
      </c>
      <c r="V131" s="139"/>
      <c r="W131" s="139"/>
      <c r="X131" s="139"/>
      <c r="Y131" s="139"/>
      <c r="Z131" s="140"/>
      <c r="AA131" s="139"/>
      <c r="AB131" s="139"/>
      <c r="AC131" s="139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</row>
    <row r="132" spans="1:39" s="3" customFormat="1">
      <c r="A132" s="152">
        <v>3295</v>
      </c>
      <c r="B132" s="153" t="s">
        <v>117</v>
      </c>
      <c r="C132" s="140">
        <f t="shared" si="147"/>
        <v>0</v>
      </c>
      <c r="D132" s="139"/>
      <c r="E132" s="139"/>
      <c r="F132" s="139"/>
      <c r="G132" s="139"/>
      <c r="H132" s="140"/>
      <c r="I132" s="139"/>
      <c r="J132" s="139"/>
      <c r="K132" s="139"/>
      <c r="L132" s="140">
        <f t="shared" si="148"/>
        <v>0</v>
      </c>
      <c r="M132" s="139"/>
      <c r="N132" s="139"/>
      <c r="O132" s="139"/>
      <c r="P132" s="139"/>
      <c r="Q132" s="140"/>
      <c r="R132" s="139"/>
      <c r="S132" s="139"/>
      <c r="T132" s="139"/>
      <c r="U132" s="140">
        <f t="shared" si="149"/>
        <v>0</v>
      </c>
      <c r="V132" s="139"/>
      <c r="W132" s="139"/>
      <c r="X132" s="139"/>
      <c r="Y132" s="139"/>
      <c r="Z132" s="140"/>
      <c r="AA132" s="139"/>
      <c r="AB132" s="139"/>
      <c r="AC132" s="139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</row>
    <row r="133" spans="1:39" s="3" customFormat="1">
      <c r="A133" s="152">
        <v>3299</v>
      </c>
      <c r="B133" s="153" t="s">
        <v>356</v>
      </c>
      <c r="C133" s="140">
        <f t="shared" si="147"/>
        <v>0</v>
      </c>
      <c r="D133" s="139"/>
      <c r="E133" s="139"/>
      <c r="F133" s="139"/>
      <c r="G133" s="139"/>
      <c r="H133" s="140"/>
      <c r="I133" s="139"/>
      <c r="J133" s="139"/>
      <c r="K133" s="139"/>
      <c r="L133" s="140">
        <f t="shared" si="148"/>
        <v>0</v>
      </c>
      <c r="M133" s="139"/>
      <c r="N133" s="139"/>
      <c r="O133" s="139"/>
      <c r="P133" s="139"/>
      <c r="Q133" s="140"/>
      <c r="R133" s="139"/>
      <c r="S133" s="139"/>
      <c r="T133" s="139"/>
      <c r="U133" s="140">
        <f t="shared" si="149"/>
        <v>0</v>
      </c>
      <c r="V133" s="139"/>
      <c r="W133" s="139"/>
      <c r="X133" s="139"/>
      <c r="Y133" s="139"/>
      <c r="Z133" s="140"/>
      <c r="AA133" s="139"/>
      <c r="AB133" s="139"/>
      <c r="AC133" s="139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</row>
    <row r="134" spans="1:39">
      <c r="A134" s="133"/>
      <c r="B134" s="134"/>
      <c r="C134" s="135"/>
      <c r="D134" s="135"/>
      <c r="E134" s="135"/>
      <c r="F134" s="135"/>
      <c r="G134" s="135"/>
      <c r="H134" s="136"/>
      <c r="I134" s="135"/>
      <c r="J134" s="135"/>
      <c r="K134" s="135"/>
      <c r="L134" s="135"/>
      <c r="M134" s="135"/>
      <c r="N134" s="135"/>
      <c r="O134" s="135"/>
      <c r="P134" s="135"/>
      <c r="Q134" s="136"/>
      <c r="R134" s="135"/>
      <c r="S134" s="135"/>
      <c r="T134" s="135"/>
      <c r="U134" s="135"/>
      <c r="V134" s="135"/>
      <c r="W134" s="135"/>
      <c r="X134" s="135"/>
      <c r="Y134" s="135"/>
      <c r="Z134" s="136"/>
      <c r="AA134" s="135"/>
      <c r="AB134" s="135"/>
      <c r="AC134" s="135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</row>
    <row r="135" spans="1:39">
      <c r="A135" s="133"/>
      <c r="B135" s="134"/>
      <c r="C135" s="135"/>
      <c r="D135" s="135"/>
      <c r="E135" s="135"/>
      <c r="F135" s="135"/>
      <c r="G135" s="135"/>
      <c r="H135" s="136"/>
      <c r="I135" s="135"/>
      <c r="J135" s="135"/>
      <c r="K135" s="135"/>
      <c r="L135" s="135"/>
      <c r="M135" s="135"/>
      <c r="N135" s="135"/>
      <c r="O135" s="135"/>
      <c r="P135" s="135"/>
      <c r="Q135" s="136"/>
      <c r="R135" s="135"/>
      <c r="S135" s="135"/>
      <c r="T135" s="135"/>
      <c r="U135" s="135"/>
      <c r="V135" s="135"/>
      <c r="W135" s="135"/>
      <c r="X135" s="135"/>
      <c r="Y135" s="135"/>
      <c r="Z135" s="136"/>
      <c r="AA135" s="135"/>
      <c r="AB135" s="135"/>
      <c r="AC135" s="135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</row>
    <row r="136" spans="1:39" s="3" customFormat="1" ht="25.5">
      <c r="A136" s="144" t="s">
        <v>372</v>
      </c>
      <c r="B136" s="157" t="s">
        <v>364</v>
      </c>
      <c r="C136" s="146"/>
      <c r="D136" s="146"/>
      <c r="E136" s="146"/>
      <c r="F136" s="146"/>
      <c r="G136" s="146"/>
      <c r="H136" s="140"/>
      <c r="I136" s="146"/>
      <c r="J136" s="146"/>
      <c r="K136" s="146"/>
      <c r="L136" s="146"/>
      <c r="M136" s="146"/>
      <c r="N136" s="146"/>
      <c r="O136" s="146"/>
      <c r="P136" s="146"/>
      <c r="Q136" s="140"/>
      <c r="R136" s="146"/>
      <c r="S136" s="146"/>
      <c r="T136" s="146"/>
      <c r="U136" s="146"/>
      <c r="V136" s="146"/>
      <c r="W136" s="146"/>
      <c r="X136" s="146"/>
      <c r="Y136" s="146"/>
      <c r="Z136" s="140"/>
      <c r="AA136" s="146"/>
      <c r="AB136" s="146"/>
      <c r="AC136" s="146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</row>
    <row r="137" spans="1:39" s="3" customFormat="1">
      <c r="A137" s="133">
        <v>3</v>
      </c>
      <c r="B137" s="147" t="s">
        <v>351</v>
      </c>
      <c r="C137" s="139">
        <f>SUM(D137:K137)</f>
        <v>33090</v>
      </c>
      <c r="D137" s="139">
        <f>SUM(D138,D146)</f>
        <v>10590</v>
      </c>
      <c r="E137" s="139">
        <f t="shared" ref="E137:K137" si="150">SUM(E138,E146)</f>
        <v>0</v>
      </c>
      <c r="F137" s="139">
        <f t="shared" si="150"/>
        <v>5000</v>
      </c>
      <c r="G137" s="139">
        <f t="shared" si="150"/>
        <v>17500</v>
      </c>
      <c r="H137" s="139">
        <f t="shared" si="150"/>
        <v>0</v>
      </c>
      <c r="I137" s="139">
        <f t="shared" si="150"/>
        <v>0</v>
      </c>
      <c r="J137" s="139">
        <f t="shared" si="150"/>
        <v>0</v>
      </c>
      <c r="K137" s="139">
        <f t="shared" si="150"/>
        <v>0</v>
      </c>
      <c r="L137" s="139">
        <f>SUM(M137:T137)</f>
        <v>33090</v>
      </c>
      <c r="M137" s="139">
        <f>SUM(M138,M146)</f>
        <v>10590</v>
      </c>
      <c r="N137" s="139">
        <f t="shared" ref="N137:T137" si="151">SUM(N138,N146)</f>
        <v>0</v>
      </c>
      <c r="O137" s="139">
        <f t="shared" si="151"/>
        <v>5000</v>
      </c>
      <c r="P137" s="139">
        <f t="shared" si="151"/>
        <v>17500</v>
      </c>
      <c r="Q137" s="139">
        <f t="shared" si="151"/>
        <v>0</v>
      </c>
      <c r="R137" s="139">
        <f t="shared" si="151"/>
        <v>0</v>
      </c>
      <c r="S137" s="139">
        <f t="shared" si="151"/>
        <v>0</v>
      </c>
      <c r="T137" s="139">
        <f t="shared" si="151"/>
        <v>0</v>
      </c>
      <c r="U137" s="139">
        <f>SUM(V137:AC137)</f>
        <v>33090</v>
      </c>
      <c r="V137" s="139">
        <f>SUM(V138,V146)</f>
        <v>10590</v>
      </c>
      <c r="W137" s="139">
        <f t="shared" ref="W137:AC137" si="152">SUM(W138,W146)</f>
        <v>0</v>
      </c>
      <c r="X137" s="139">
        <f t="shared" si="152"/>
        <v>5000</v>
      </c>
      <c r="Y137" s="139">
        <f t="shared" si="152"/>
        <v>17500</v>
      </c>
      <c r="Z137" s="139">
        <f t="shared" si="152"/>
        <v>0</v>
      </c>
      <c r="AA137" s="139">
        <f t="shared" si="152"/>
        <v>0</v>
      </c>
      <c r="AB137" s="139">
        <f t="shared" si="152"/>
        <v>0</v>
      </c>
      <c r="AC137" s="139">
        <f t="shared" si="152"/>
        <v>0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</row>
    <row r="138" spans="1:39" s="60" customFormat="1">
      <c r="A138" s="148">
        <v>31</v>
      </c>
      <c r="B138" s="149" t="s">
        <v>20</v>
      </c>
      <c r="C138" s="140">
        <f>SUM(D138:K138)</f>
        <v>0</v>
      </c>
      <c r="D138" s="140">
        <f>SUM(D139:D145)</f>
        <v>0</v>
      </c>
      <c r="E138" s="140">
        <f t="shared" ref="E138:K138" si="153">SUM(E139:E145)</f>
        <v>0</v>
      </c>
      <c r="F138" s="140">
        <f t="shared" si="153"/>
        <v>0</v>
      </c>
      <c r="G138" s="140">
        <f t="shared" si="153"/>
        <v>0</v>
      </c>
      <c r="H138" s="140">
        <f t="shared" si="153"/>
        <v>0</v>
      </c>
      <c r="I138" s="140">
        <f t="shared" si="153"/>
        <v>0</v>
      </c>
      <c r="J138" s="140">
        <f t="shared" si="153"/>
        <v>0</v>
      </c>
      <c r="K138" s="140">
        <f t="shared" si="153"/>
        <v>0</v>
      </c>
      <c r="L138" s="139">
        <f t="shared" ref="L138:L173" si="154">SUM(M138:T138)</f>
        <v>0</v>
      </c>
      <c r="M138" s="140">
        <f>SUM(M139:M145)</f>
        <v>0</v>
      </c>
      <c r="N138" s="140">
        <f t="shared" ref="N138:T138" si="155">SUM(N139:N145)</f>
        <v>0</v>
      </c>
      <c r="O138" s="140">
        <f t="shared" si="155"/>
        <v>0</v>
      </c>
      <c r="P138" s="140">
        <f t="shared" si="155"/>
        <v>0</v>
      </c>
      <c r="Q138" s="140">
        <f t="shared" si="155"/>
        <v>0</v>
      </c>
      <c r="R138" s="140">
        <f t="shared" si="155"/>
        <v>0</v>
      </c>
      <c r="S138" s="140">
        <f t="shared" si="155"/>
        <v>0</v>
      </c>
      <c r="T138" s="140">
        <f t="shared" si="155"/>
        <v>0</v>
      </c>
      <c r="U138" s="139">
        <f t="shared" ref="U138:U173" si="156">SUM(V138:AC138)</f>
        <v>0</v>
      </c>
      <c r="V138" s="140">
        <f>SUM(V139:V145)</f>
        <v>0</v>
      </c>
      <c r="W138" s="140">
        <f t="shared" ref="W138:AC138" si="157">SUM(W139:W145)</f>
        <v>0</v>
      </c>
      <c r="X138" s="140">
        <f t="shared" si="157"/>
        <v>0</v>
      </c>
      <c r="Y138" s="140">
        <f t="shared" si="157"/>
        <v>0</v>
      </c>
      <c r="Z138" s="140">
        <f t="shared" si="157"/>
        <v>0</v>
      </c>
      <c r="AA138" s="140">
        <f t="shared" si="157"/>
        <v>0</v>
      </c>
      <c r="AB138" s="140">
        <f t="shared" si="157"/>
        <v>0</v>
      </c>
      <c r="AC138" s="140">
        <f t="shared" si="157"/>
        <v>0</v>
      </c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</row>
    <row r="139" spans="1:39">
      <c r="A139" s="151">
        <v>3111</v>
      </c>
      <c r="B139" s="134" t="s">
        <v>352</v>
      </c>
      <c r="C139" s="140">
        <f t="shared" ref="C139:C173" si="158">SUM(D139:K139)</f>
        <v>0</v>
      </c>
      <c r="D139" s="135"/>
      <c r="E139" s="135"/>
      <c r="F139" s="135"/>
      <c r="G139" s="135"/>
      <c r="H139" s="136"/>
      <c r="I139" s="135"/>
      <c r="J139" s="135"/>
      <c r="K139" s="135"/>
      <c r="L139" s="139">
        <f t="shared" si="154"/>
        <v>0</v>
      </c>
      <c r="M139" s="135"/>
      <c r="N139" s="135"/>
      <c r="O139" s="135"/>
      <c r="P139" s="135"/>
      <c r="Q139" s="136"/>
      <c r="R139" s="135"/>
      <c r="S139" s="135"/>
      <c r="T139" s="135"/>
      <c r="U139" s="139">
        <f t="shared" si="156"/>
        <v>0</v>
      </c>
      <c r="V139" s="135"/>
      <c r="W139" s="135"/>
      <c r="X139" s="135"/>
      <c r="Y139" s="135"/>
      <c r="Z139" s="136"/>
      <c r="AA139" s="135"/>
      <c r="AB139" s="135"/>
      <c r="AC139" s="135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</row>
    <row r="140" spans="1:39">
      <c r="A140" s="151">
        <v>3113</v>
      </c>
      <c r="B140" s="134" t="s">
        <v>59</v>
      </c>
      <c r="C140" s="140">
        <f t="shared" si="158"/>
        <v>0</v>
      </c>
      <c r="D140" s="135"/>
      <c r="E140" s="135"/>
      <c r="F140" s="135"/>
      <c r="G140" s="135"/>
      <c r="H140" s="136"/>
      <c r="I140" s="135"/>
      <c r="J140" s="135"/>
      <c r="K140" s="135"/>
      <c r="L140" s="139">
        <f t="shared" si="154"/>
        <v>0</v>
      </c>
      <c r="M140" s="135"/>
      <c r="N140" s="135"/>
      <c r="O140" s="135"/>
      <c r="P140" s="135"/>
      <c r="Q140" s="136"/>
      <c r="R140" s="135"/>
      <c r="S140" s="135"/>
      <c r="T140" s="135"/>
      <c r="U140" s="139">
        <f t="shared" si="156"/>
        <v>0</v>
      </c>
      <c r="V140" s="135"/>
      <c r="W140" s="135"/>
      <c r="X140" s="135"/>
      <c r="Y140" s="135"/>
      <c r="Z140" s="136"/>
      <c r="AA140" s="135"/>
      <c r="AB140" s="135"/>
      <c r="AC140" s="135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</row>
    <row r="141" spans="1:39">
      <c r="A141" s="151">
        <v>3114</v>
      </c>
      <c r="B141" s="134" t="s">
        <v>61</v>
      </c>
      <c r="C141" s="140">
        <f t="shared" si="158"/>
        <v>0</v>
      </c>
      <c r="D141" s="135"/>
      <c r="E141" s="135"/>
      <c r="F141" s="135"/>
      <c r="G141" s="135"/>
      <c r="H141" s="136"/>
      <c r="I141" s="135"/>
      <c r="J141" s="135"/>
      <c r="K141" s="135"/>
      <c r="L141" s="139">
        <f t="shared" si="154"/>
        <v>0</v>
      </c>
      <c r="M141" s="135"/>
      <c r="N141" s="135"/>
      <c r="O141" s="135"/>
      <c r="P141" s="135"/>
      <c r="Q141" s="136"/>
      <c r="R141" s="135"/>
      <c r="S141" s="135"/>
      <c r="T141" s="135"/>
      <c r="U141" s="139">
        <f t="shared" si="156"/>
        <v>0</v>
      </c>
      <c r="V141" s="135"/>
      <c r="W141" s="135"/>
      <c r="X141" s="135"/>
      <c r="Y141" s="135"/>
      <c r="Z141" s="136"/>
      <c r="AA141" s="135"/>
      <c r="AB141" s="135"/>
      <c r="AC141" s="135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</row>
    <row r="142" spans="1:39">
      <c r="A142" s="151">
        <v>3121</v>
      </c>
      <c r="B142" s="134" t="s">
        <v>22</v>
      </c>
      <c r="C142" s="140">
        <f t="shared" si="158"/>
        <v>0</v>
      </c>
      <c r="D142" s="135"/>
      <c r="E142" s="135"/>
      <c r="F142" s="135"/>
      <c r="G142" s="135"/>
      <c r="H142" s="136"/>
      <c r="I142" s="135"/>
      <c r="J142" s="135"/>
      <c r="K142" s="135"/>
      <c r="L142" s="139">
        <f t="shared" si="154"/>
        <v>0</v>
      </c>
      <c r="M142" s="135"/>
      <c r="N142" s="135"/>
      <c r="O142" s="135"/>
      <c r="P142" s="135"/>
      <c r="Q142" s="136"/>
      <c r="R142" s="135"/>
      <c r="S142" s="135"/>
      <c r="T142" s="135"/>
      <c r="U142" s="139">
        <f t="shared" si="156"/>
        <v>0</v>
      </c>
      <c r="V142" s="135"/>
      <c r="W142" s="135"/>
      <c r="X142" s="135"/>
      <c r="Y142" s="135"/>
      <c r="Z142" s="136"/>
      <c r="AA142" s="135"/>
      <c r="AB142" s="135"/>
      <c r="AC142" s="135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</row>
    <row r="143" spans="1:39">
      <c r="A143" s="151">
        <v>3131</v>
      </c>
      <c r="B143" s="134" t="s">
        <v>353</v>
      </c>
      <c r="C143" s="140">
        <f t="shared" si="158"/>
        <v>0</v>
      </c>
      <c r="D143" s="135"/>
      <c r="E143" s="135"/>
      <c r="F143" s="135"/>
      <c r="G143" s="135"/>
      <c r="H143" s="136"/>
      <c r="I143" s="135"/>
      <c r="J143" s="135"/>
      <c r="K143" s="135"/>
      <c r="L143" s="139">
        <f t="shared" si="154"/>
        <v>0</v>
      </c>
      <c r="M143" s="135"/>
      <c r="N143" s="135"/>
      <c r="O143" s="135"/>
      <c r="P143" s="135"/>
      <c r="Q143" s="136"/>
      <c r="R143" s="135"/>
      <c r="S143" s="135"/>
      <c r="T143" s="135"/>
      <c r="U143" s="139">
        <f t="shared" si="156"/>
        <v>0</v>
      </c>
      <c r="V143" s="135"/>
      <c r="W143" s="135"/>
      <c r="X143" s="135"/>
      <c r="Y143" s="135"/>
      <c r="Z143" s="136"/>
      <c r="AA143" s="135"/>
      <c r="AB143" s="135"/>
      <c r="AC143" s="135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</row>
    <row r="144" spans="1:39" ht="25.5">
      <c r="A144" s="151">
        <v>3132</v>
      </c>
      <c r="B144" s="134" t="s">
        <v>46</v>
      </c>
      <c r="C144" s="140">
        <f t="shared" si="158"/>
        <v>0</v>
      </c>
      <c r="D144" s="135"/>
      <c r="E144" s="135"/>
      <c r="F144" s="135"/>
      <c r="G144" s="135"/>
      <c r="H144" s="136"/>
      <c r="I144" s="135"/>
      <c r="J144" s="135"/>
      <c r="K144" s="135"/>
      <c r="L144" s="139">
        <f t="shared" si="154"/>
        <v>0</v>
      </c>
      <c r="M144" s="135"/>
      <c r="N144" s="135"/>
      <c r="O144" s="135"/>
      <c r="P144" s="135"/>
      <c r="Q144" s="136"/>
      <c r="R144" s="135"/>
      <c r="S144" s="135"/>
      <c r="T144" s="135"/>
      <c r="U144" s="139">
        <f t="shared" si="156"/>
        <v>0</v>
      </c>
      <c r="V144" s="135"/>
      <c r="W144" s="135"/>
      <c r="X144" s="135"/>
      <c r="Y144" s="135"/>
      <c r="Z144" s="136"/>
      <c r="AA144" s="135"/>
      <c r="AB144" s="135"/>
      <c r="AC144" s="135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</row>
    <row r="145" spans="1:39" ht="24">
      <c r="A145" s="152">
        <v>3133</v>
      </c>
      <c r="B145" s="153" t="s">
        <v>47</v>
      </c>
      <c r="C145" s="140">
        <f t="shared" si="158"/>
        <v>0</v>
      </c>
      <c r="D145" s="135"/>
      <c r="E145" s="135"/>
      <c r="F145" s="135"/>
      <c r="G145" s="135"/>
      <c r="H145" s="136"/>
      <c r="I145" s="135"/>
      <c r="J145" s="135"/>
      <c r="K145" s="135"/>
      <c r="L145" s="139">
        <f t="shared" si="154"/>
        <v>0</v>
      </c>
      <c r="M145" s="135"/>
      <c r="N145" s="135"/>
      <c r="O145" s="135"/>
      <c r="P145" s="135"/>
      <c r="Q145" s="136"/>
      <c r="R145" s="135"/>
      <c r="S145" s="135"/>
      <c r="T145" s="135"/>
      <c r="U145" s="139">
        <f t="shared" si="156"/>
        <v>0</v>
      </c>
      <c r="V145" s="135"/>
      <c r="W145" s="135"/>
      <c r="X145" s="135"/>
      <c r="Y145" s="135"/>
      <c r="Z145" s="136"/>
      <c r="AA145" s="135"/>
      <c r="AB145" s="135"/>
      <c r="AC145" s="135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</row>
    <row r="146" spans="1:39" s="60" customFormat="1">
      <c r="A146" s="148">
        <v>32</v>
      </c>
      <c r="B146" s="149" t="s">
        <v>24</v>
      </c>
      <c r="C146" s="140">
        <f t="shared" si="158"/>
        <v>33090</v>
      </c>
      <c r="D146" s="140">
        <f>SUM(D147:D173)</f>
        <v>10590</v>
      </c>
      <c r="E146" s="140">
        <f t="shared" ref="E146:K146" si="159">SUM(E147:E173)</f>
        <v>0</v>
      </c>
      <c r="F146" s="140">
        <f t="shared" si="159"/>
        <v>5000</v>
      </c>
      <c r="G146" s="140">
        <f t="shared" si="159"/>
        <v>17500</v>
      </c>
      <c r="H146" s="140">
        <f t="shared" si="159"/>
        <v>0</v>
      </c>
      <c r="I146" s="140">
        <f t="shared" si="159"/>
        <v>0</v>
      </c>
      <c r="J146" s="140">
        <f t="shared" si="159"/>
        <v>0</v>
      </c>
      <c r="K146" s="140">
        <f t="shared" si="159"/>
        <v>0</v>
      </c>
      <c r="L146" s="139">
        <f t="shared" si="154"/>
        <v>33090</v>
      </c>
      <c r="M146" s="140">
        <f>SUM(M147:M173)</f>
        <v>10590</v>
      </c>
      <c r="N146" s="140">
        <f t="shared" ref="N146:T146" si="160">SUM(N147:N173)</f>
        <v>0</v>
      </c>
      <c r="O146" s="140">
        <f t="shared" si="160"/>
        <v>5000</v>
      </c>
      <c r="P146" s="140">
        <f t="shared" si="160"/>
        <v>17500</v>
      </c>
      <c r="Q146" s="140">
        <f t="shared" si="160"/>
        <v>0</v>
      </c>
      <c r="R146" s="140">
        <f t="shared" si="160"/>
        <v>0</v>
      </c>
      <c r="S146" s="140">
        <f t="shared" si="160"/>
        <v>0</v>
      </c>
      <c r="T146" s="140">
        <f t="shared" si="160"/>
        <v>0</v>
      </c>
      <c r="U146" s="139">
        <f t="shared" si="156"/>
        <v>33090</v>
      </c>
      <c r="V146" s="140">
        <f>SUM(V147:V173)</f>
        <v>10590</v>
      </c>
      <c r="W146" s="140">
        <f t="shared" ref="W146:AC146" si="161">SUM(W147:W173)</f>
        <v>0</v>
      </c>
      <c r="X146" s="140">
        <f t="shared" si="161"/>
        <v>5000</v>
      </c>
      <c r="Y146" s="140">
        <f t="shared" si="161"/>
        <v>17500</v>
      </c>
      <c r="Z146" s="140">
        <f t="shared" si="161"/>
        <v>0</v>
      </c>
      <c r="AA146" s="140">
        <f t="shared" si="161"/>
        <v>0</v>
      </c>
      <c r="AB146" s="140">
        <f t="shared" si="161"/>
        <v>0</v>
      </c>
      <c r="AC146" s="140">
        <f t="shared" si="161"/>
        <v>0</v>
      </c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</row>
    <row r="147" spans="1:39" s="3" customFormat="1">
      <c r="A147" s="152">
        <v>3211</v>
      </c>
      <c r="B147" s="153" t="s">
        <v>68</v>
      </c>
      <c r="C147" s="140">
        <f t="shared" si="158"/>
        <v>0</v>
      </c>
      <c r="D147" s="139"/>
      <c r="E147" s="139"/>
      <c r="F147" s="139"/>
      <c r="G147" s="139"/>
      <c r="H147" s="140"/>
      <c r="I147" s="139"/>
      <c r="J147" s="139"/>
      <c r="K147" s="139"/>
      <c r="L147" s="139">
        <f t="shared" si="154"/>
        <v>0</v>
      </c>
      <c r="M147" s="139"/>
      <c r="N147" s="139"/>
      <c r="O147" s="139"/>
      <c r="P147" s="139"/>
      <c r="Q147" s="140"/>
      <c r="R147" s="139"/>
      <c r="S147" s="139"/>
      <c r="T147" s="139"/>
      <c r="U147" s="139">
        <f t="shared" si="156"/>
        <v>0</v>
      </c>
      <c r="V147" s="139"/>
      <c r="W147" s="139"/>
      <c r="X147" s="139"/>
      <c r="Y147" s="139"/>
      <c r="Z147" s="140"/>
      <c r="AA147" s="139"/>
      <c r="AB147" s="139"/>
      <c r="AC147" s="139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</row>
    <row r="148" spans="1:39" s="3" customFormat="1" ht="24">
      <c r="A148" s="152">
        <v>3212</v>
      </c>
      <c r="B148" s="153" t="s">
        <v>70</v>
      </c>
      <c r="C148" s="140">
        <f t="shared" si="158"/>
        <v>0</v>
      </c>
      <c r="D148" s="139"/>
      <c r="E148" s="139"/>
      <c r="F148" s="139"/>
      <c r="G148" s="139"/>
      <c r="H148" s="140"/>
      <c r="I148" s="139"/>
      <c r="J148" s="139"/>
      <c r="K148" s="139"/>
      <c r="L148" s="139">
        <f t="shared" si="154"/>
        <v>0</v>
      </c>
      <c r="M148" s="139"/>
      <c r="N148" s="139"/>
      <c r="O148" s="139"/>
      <c r="P148" s="139"/>
      <c r="Q148" s="140"/>
      <c r="R148" s="139"/>
      <c r="S148" s="139"/>
      <c r="T148" s="139"/>
      <c r="U148" s="139">
        <f t="shared" si="156"/>
        <v>0</v>
      </c>
      <c r="V148" s="139"/>
      <c r="W148" s="139"/>
      <c r="X148" s="139"/>
      <c r="Y148" s="139"/>
      <c r="Z148" s="140"/>
      <c r="AA148" s="139"/>
      <c r="AB148" s="139"/>
      <c r="AC148" s="139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</row>
    <row r="149" spans="1:39" s="3" customFormat="1">
      <c r="A149" s="152">
        <v>3213</v>
      </c>
      <c r="B149" s="153" t="s">
        <v>72</v>
      </c>
      <c r="C149" s="140">
        <f t="shared" si="158"/>
        <v>0</v>
      </c>
      <c r="D149" s="139"/>
      <c r="E149" s="139"/>
      <c r="F149" s="139"/>
      <c r="G149" s="139"/>
      <c r="H149" s="140"/>
      <c r="I149" s="139"/>
      <c r="J149" s="139"/>
      <c r="K149" s="139"/>
      <c r="L149" s="139">
        <f t="shared" si="154"/>
        <v>0</v>
      </c>
      <c r="M149" s="139"/>
      <c r="N149" s="139"/>
      <c r="O149" s="139"/>
      <c r="P149" s="139"/>
      <c r="Q149" s="140"/>
      <c r="R149" s="139"/>
      <c r="S149" s="139"/>
      <c r="T149" s="139"/>
      <c r="U149" s="139">
        <f t="shared" si="156"/>
        <v>0</v>
      </c>
      <c r="V149" s="139"/>
      <c r="W149" s="139"/>
      <c r="X149" s="139"/>
      <c r="Y149" s="139"/>
      <c r="Z149" s="140"/>
      <c r="AA149" s="139"/>
      <c r="AB149" s="139"/>
      <c r="AC149" s="139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</row>
    <row r="150" spans="1:39" s="3" customFormat="1">
      <c r="A150" s="152">
        <v>3214</v>
      </c>
      <c r="B150" s="153" t="s">
        <v>74</v>
      </c>
      <c r="C150" s="140">
        <f t="shared" si="158"/>
        <v>0</v>
      </c>
      <c r="D150" s="139"/>
      <c r="E150" s="139"/>
      <c r="F150" s="139"/>
      <c r="G150" s="139"/>
      <c r="H150" s="140"/>
      <c r="I150" s="139"/>
      <c r="J150" s="139"/>
      <c r="K150" s="139"/>
      <c r="L150" s="139">
        <f t="shared" si="154"/>
        <v>0</v>
      </c>
      <c r="M150" s="139"/>
      <c r="N150" s="139"/>
      <c r="O150" s="139"/>
      <c r="P150" s="139"/>
      <c r="Q150" s="140"/>
      <c r="R150" s="139"/>
      <c r="S150" s="139"/>
      <c r="T150" s="139"/>
      <c r="U150" s="139">
        <f t="shared" si="156"/>
        <v>0</v>
      </c>
      <c r="V150" s="139"/>
      <c r="W150" s="139"/>
      <c r="X150" s="139"/>
      <c r="Y150" s="139"/>
      <c r="Z150" s="140"/>
      <c r="AA150" s="139"/>
      <c r="AB150" s="139"/>
      <c r="AC150" s="139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</row>
    <row r="151" spans="1:39" s="3" customFormat="1" ht="24">
      <c r="A151" s="152">
        <v>3221</v>
      </c>
      <c r="B151" s="153" t="s">
        <v>48</v>
      </c>
      <c r="C151" s="140">
        <f t="shared" si="158"/>
        <v>2000</v>
      </c>
      <c r="D151" s="139">
        <v>2000</v>
      </c>
      <c r="E151" s="139"/>
      <c r="F151" s="139"/>
      <c r="G151" s="139"/>
      <c r="H151" s="140"/>
      <c r="I151" s="139"/>
      <c r="J151" s="139"/>
      <c r="K151" s="139"/>
      <c r="L151" s="139">
        <f t="shared" si="154"/>
        <v>2000</v>
      </c>
      <c r="M151" s="139">
        <v>2000</v>
      </c>
      <c r="N151" s="139"/>
      <c r="O151" s="139"/>
      <c r="P151" s="139"/>
      <c r="Q151" s="140"/>
      <c r="R151" s="139"/>
      <c r="S151" s="139"/>
      <c r="T151" s="139"/>
      <c r="U151" s="139">
        <f t="shared" si="156"/>
        <v>2000</v>
      </c>
      <c r="V151" s="139">
        <v>2000</v>
      </c>
      <c r="W151" s="139"/>
      <c r="X151" s="139"/>
      <c r="Y151" s="139"/>
      <c r="Z151" s="140"/>
      <c r="AA151" s="139"/>
      <c r="AB151" s="139"/>
      <c r="AC151" s="139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</row>
    <row r="152" spans="1:39" s="3" customFormat="1">
      <c r="A152" s="152">
        <v>3222</v>
      </c>
      <c r="B152" s="153" t="s">
        <v>49</v>
      </c>
      <c r="C152" s="140">
        <f t="shared" si="158"/>
        <v>0</v>
      </c>
      <c r="D152" s="139"/>
      <c r="E152" s="139"/>
      <c r="F152" s="139"/>
      <c r="G152" s="139"/>
      <c r="H152" s="140"/>
      <c r="I152" s="139"/>
      <c r="J152" s="139"/>
      <c r="K152" s="139"/>
      <c r="L152" s="139">
        <f t="shared" si="154"/>
        <v>0</v>
      </c>
      <c r="M152" s="139"/>
      <c r="N152" s="139"/>
      <c r="O152" s="139"/>
      <c r="P152" s="139"/>
      <c r="Q152" s="140"/>
      <c r="R152" s="139"/>
      <c r="S152" s="139"/>
      <c r="T152" s="139"/>
      <c r="U152" s="139">
        <f t="shared" si="156"/>
        <v>0</v>
      </c>
      <c r="V152" s="139"/>
      <c r="W152" s="139"/>
      <c r="X152" s="139"/>
      <c r="Y152" s="139"/>
      <c r="Z152" s="140"/>
      <c r="AA152" s="139"/>
      <c r="AB152" s="139"/>
      <c r="AC152" s="139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</row>
    <row r="153" spans="1:39" s="3" customFormat="1">
      <c r="A153" s="152">
        <v>3223</v>
      </c>
      <c r="B153" s="153" t="s">
        <v>79</v>
      </c>
      <c r="C153" s="140">
        <f t="shared" si="158"/>
        <v>0</v>
      </c>
      <c r="D153" s="139"/>
      <c r="E153" s="139"/>
      <c r="F153" s="139"/>
      <c r="G153" s="139"/>
      <c r="H153" s="140"/>
      <c r="I153" s="139"/>
      <c r="J153" s="139"/>
      <c r="K153" s="139"/>
      <c r="L153" s="139">
        <f t="shared" si="154"/>
        <v>0</v>
      </c>
      <c r="M153" s="139"/>
      <c r="N153" s="139"/>
      <c r="O153" s="139"/>
      <c r="P153" s="139"/>
      <c r="Q153" s="140"/>
      <c r="R153" s="139"/>
      <c r="S153" s="139"/>
      <c r="T153" s="139"/>
      <c r="U153" s="139">
        <f t="shared" si="156"/>
        <v>0</v>
      </c>
      <c r="V153" s="139"/>
      <c r="W153" s="139"/>
      <c r="X153" s="139"/>
      <c r="Y153" s="139"/>
      <c r="Z153" s="140"/>
      <c r="AA153" s="139"/>
      <c r="AB153" s="139"/>
      <c r="AC153" s="139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</row>
    <row r="154" spans="1:39" s="3" customFormat="1" ht="24">
      <c r="A154" s="152">
        <v>3224</v>
      </c>
      <c r="B154" s="153" t="s">
        <v>81</v>
      </c>
      <c r="C154" s="140">
        <f t="shared" si="158"/>
        <v>0</v>
      </c>
      <c r="D154" s="139"/>
      <c r="E154" s="139"/>
      <c r="F154" s="139"/>
      <c r="G154" s="139"/>
      <c r="H154" s="140"/>
      <c r="I154" s="139"/>
      <c r="J154" s="139"/>
      <c r="K154" s="139"/>
      <c r="L154" s="139">
        <f t="shared" si="154"/>
        <v>0</v>
      </c>
      <c r="M154" s="139"/>
      <c r="N154" s="139"/>
      <c r="O154" s="139"/>
      <c r="P154" s="139"/>
      <c r="Q154" s="140"/>
      <c r="R154" s="139"/>
      <c r="S154" s="139"/>
      <c r="T154" s="139"/>
      <c r="U154" s="139">
        <f t="shared" si="156"/>
        <v>0</v>
      </c>
      <c r="V154" s="139"/>
      <c r="W154" s="139"/>
      <c r="X154" s="139"/>
      <c r="Y154" s="139"/>
      <c r="Z154" s="140"/>
      <c r="AA154" s="139"/>
      <c r="AB154" s="139"/>
      <c r="AC154" s="139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</row>
    <row r="155" spans="1:39">
      <c r="A155" s="152">
        <v>3225</v>
      </c>
      <c r="B155" s="153" t="s">
        <v>83</v>
      </c>
      <c r="C155" s="140">
        <f t="shared" si="158"/>
        <v>0</v>
      </c>
      <c r="D155" s="135"/>
      <c r="E155" s="135"/>
      <c r="F155" s="135"/>
      <c r="G155" s="135"/>
      <c r="H155" s="136"/>
      <c r="I155" s="135"/>
      <c r="J155" s="135"/>
      <c r="K155" s="135"/>
      <c r="L155" s="139">
        <f t="shared" si="154"/>
        <v>0</v>
      </c>
      <c r="M155" s="135"/>
      <c r="N155" s="135"/>
      <c r="O155" s="135"/>
      <c r="P155" s="135"/>
      <c r="Q155" s="136"/>
      <c r="R155" s="135"/>
      <c r="S155" s="135"/>
      <c r="T155" s="135"/>
      <c r="U155" s="139">
        <f t="shared" si="156"/>
        <v>0</v>
      </c>
      <c r="V155" s="135"/>
      <c r="W155" s="135"/>
      <c r="X155" s="135"/>
      <c r="Y155" s="135"/>
      <c r="Z155" s="136"/>
      <c r="AA155" s="135"/>
      <c r="AB155" s="135"/>
      <c r="AC155" s="135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</row>
    <row r="156" spans="1:39">
      <c r="A156" s="152">
        <v>3226</v>
      </c>
      <c r="B156" s="153" t="s">
        <v>354</v>
      </c>
      <c r="C156" s="140">
        <f t="shared" si="158"/>
        <v>0</v>
      </c>
      <c r="D156" s="135"/>
      <c r="E156" s="135"/>
      <c r="F156" s="135"/>
      <c r="G156" s="135"/>
      <c r="H156" s="136"/>
      <c r="I156" s="135"/>
      <c r="J156" s="135"/>
      <c r="K156" s="135"/>
      <c r="L156" s="139">
        <f t="shared" si="154"/>
        <v>0</v>
      </c>
      <c r="M156" s="135"/>
      <c r="N156" s="135"/>
      <c r="O156" s="135"/>
      <c r="P156" s="135"/>
      <c r="Q156" s="136"/>
      <c r="R156" s="135"/>
      <c r="S156" s="135"/>
      <c r="T156" s="135"/>
      <c r="U156" s="139">
        <f t="shared" si="156"/>
        <v>0</v>
      </c>
      <c r="V156" s="135"/>
      <c r="W156" s="135"/>
      <c r="X156" s="135"/>
      <c r="Y156" s="135"/>
      <c r="Z156" s="136"/>
      <c r="AA156" s="135"/>
      <c r="AB156" s="135"/>
      <c r="AC156" s="135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</row>
    <row r="157" spans="1:39">
      <c r="A157" s="152">
        <v>3227</v>
      </c>
      <c r="B157" s="153" t="s">
        <v>85</v>
      </c>
      <c r="C157" s="140">
        <f t="shared" si="158"/>
        <v>0</v>
      </c>
      <c r="D157" s="135"/>
      <c r="E157" s="135"/>
      <c r="F157" s="135"/>
      <c r="G157" s="135"/>
      <c r="H157" s="136"/>
      <c r="I157" s="135"/>
      <c r="J157" s="135"/>
      <c r="K157" s="135"/>
      <c r="L157" s="139">
        <f t="shared" si="154"/>
        <v>0</v>
      </c>
      <c r="M157" s="135"/>
      <c r="N157" s="135"/>
      <c r="O157" s="135"/>
      <c r="P157" s="135"/>
      <c r="Q157" s="136"/>
      <c r="R157" s="135"/>
      <c r="S157" s="135"/>
      <c r="T157" s="135"/>
      <c r="U157" s="139">
        <f t="shared" si="156"/>
        <v>0</v>
      </c>
      <c r="V157" s="135"/>
      <c r="W157" s="135"/>
      <c r="X157" s="135"/>
      <c r="Y157" s="135"/>
      <c r="Z157" s="136"/>
      <c r="AA157" s="135"/>
      <c r="AB157" s="135"/>
      <c r="AC157" s="135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</row>
    <row r="158" spans="1:39" s="3" customFormat="1">
      <c r="A158" s="152">
        <v>3231</v>
      </c>
      <c r="B158" s="153" t="s">
        <v>88</v>
      </c>
      <c r="C158" s="140">
        <f t="shared" si="158"/>
        <v>7500</v>
      </c>
      <c r="D158" s="139"/>
      <c r="E158" s="139"/>
      <c r="F158" s="139">
        <v>5000</v>
      </c>
      <c r="G158" s="139">
        <v>2500</v>
      </c>
      <c r="H158" s="140"/>
      <c r="I158" s="139"/>
      <c r="J158" s="139"/>
      <c r="K158" s="139"/>
      <c r="L158" s="139">
        <f t="shared" si="154"/>
        <v>7500</v>
      </c>
      <c r="M158" s="139"/>
      <c r="N158" s="139"/>
      <c r="O158" s="139">
        <v>5000</v>
      </c>
      <c r="P158" s="139">
        <v>2500</v>
      </c>
      <c r="Q158" s="140"/>
      <c r="R158" s="139"/>
      <c r="S158" s="139"/>
      <c r="T158" s="139"/>
      <c r="U158" s="139">
        <f t="shared" si="156"/>
        <v>7500</v>
      </c>
      <c r="V158" s="139"/>
      <c r="W158" s="139"/>
      <c r="X158" s="139">
        <v>5000</v>
      </c>
      <c r="Y158" s="139">
        <v>2500</v>
      </c>
      <c r="Z158" s="140"/>
      <c r="AA158" s="139"/>
      <c r="AB158" s="139"/>
      <c r="AC158" s="139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</row>
    <row r="159" spans="1:39" s="3" customFormat="1" ht="24">
      <c r="A159" s="152">
        <v>3232</v>
      </c>
      <c r="B159" s="153" t="s">
        <v>52</v>
      </c>
      <c r="C159" s="140">
        <f t="shared" si="158"/>
        <v>0</v>
      </c>
      <c r="D159" s="139"/>
      <c r="E159" s="139"/>
      <c r="F159" s="139"/>
      <c r="G159" s="139"/>
      <c r="H159" s="140"/>
      <c r="I159" s="139"/>
      <c r="J159" s="139"/>
      <c r="K159" s="139"/>
      <c r="L159" s="139">
        <f t="shared" si="154"/>
        <v>0</v>
      </c>
      <c r="M159" s="139"/>
      <c r="N159" s="139"/>
      <c r="O159" s="139"/>
      <c r="P159" s="139"/>
      <c r="Q159" s="140"/>
      <c r="R159" s="139"/>
      <c r="S159" s="139"/>
      <c r="T159" s="139"/>
      <c r="U159" s="139">
        <f t="shared" si="156"/>
        <v>0</v>
      </c>
      <c r="V159" s="139"/>
      <c r="W159" s="139"/>
      <c r="X159" s="139"/>
      <c r="Y159" s="139"/>
      <c r="Z159" s="140"/>
      <c r="AA159" s="139"/>
      <c r="AB159" s="139"/>
      <c r="AC159" s="139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</row>
    <row r="160" spans="1:39" s="3" customFormat="1">
      <c r="A160" s="152">
        <v>3233</v>
      </c>
      <c r="B160" s="153" t="s">
        <v>91</v>
      </c>
      <c r="C160" s="140">
        <f t="shared" si="158"/>
        <v>0</v>
      </c>
      <c r="D160" s="139"/>
      <c r="E160" s="139"/>
      <c r="F160" s="139"/>
      <c r="G160" s="139"/>
      <c r="H160" s="140"/>
      <c r="I160" s="139"/>
      <c r="J160" s="139"/>
      <c r="K160" s="139"/>
      <c r="L160" s="139">
        <f t="shared" si="154"/>
        <v>0</v>
      </c>
      <c r="M160" s="139"/>
      <c r="N160" s="139"/>
      <c r="O160" s="139"/>
      <c r="P160" s="139"/>
      <c r="Q160" s="140"/>
      <c r="R160" s="139"/>
      <c r="S160" s="139"/>
      <c r="T160" s="139"/>
      <c r="U160" s="139">
        <f t="shared" si="156"/>
        <v>0</v>
      </c>
      <c r="V160" s="139"/>
      <c r="W160" s="139"/>
      <c r="X160" s="139"/>
      <c r="Y160" s="139"/>
      <c r="Z160" s="140"/>
      <c r="AA160" s="139"/>
      <c r="AB160" s="139"/>
      <c r="AC160" s="139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</row>
    <row r="161" spans="1:39" s="3" customFormat="1">
      <c r="A161" s="152">
        <v>3234</v>
      </c>
      <c r="B161" s="153" t="s">
        <v>93</v>
      </c>
      <c r="C161" s="140">
        <f t="shared" si="158"/>
        <v>0</v>
      </c>
      <c r="D161" s="139"/>
      <c r="E161" s="139"/>
      <c r="F161" s="139"/>
      <c r="G161" s="139"/>
      <c r="H161" s="140"/>
      <c r="I161" s="139"/>
      <c r="J161" s="139"/>
      <c r="K161" s="139"/>
      <c r="L161" s="139">
        <f t="shared" si="154"/>
        <v>0</v>
      </c>
      <c r="M161" s="139"/>
      <c r="N161" s="139"/>
      <c r="O161" s="139"/>
      <c r="P161" s="139"/>
      <c r="Q161" s="140"/>
      <c r="R161" s="139"/>
      <c r="S161" s="139"/>
      <c r="T161" s="139"/>
      <c r="U161" s="139">
        <f t="shared" si="156"/>
        <v>0</v>
      </c>
      <c r="V161" s="139"/>
      <c r="W161" s="139"/>
      <c r="X161" s="139"/>
      <c r="Y161" s="139"/>
      <c r="Z161" s="140"/>
      <c r="AA161" s="139"/>
      <c r="AB161" s="139"/>
      <c r="AC161" s="139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</row>
    <row r="162" spans="1:39" s="3" customFormat="1">
      <c r="A162" s="152">
        <v>3235</v>
      </c>
      <c r="B162" s="153" t="s">
        <v>95</v>
      </c>
      <c r="C162" s="140">
        <f t="shared" si="158"/>
        <v>0</v>
      </c>
      <c r="D162" s="139"/>
      <c r="E162" s="139"/>
      <c r="F162" s="139"/>
      <c r="G162" s="139"/>
      <c r="H162" s="140"/>
      <c r="I162" s="139"/>
      <c r="J162" s="139"/>
      <c r="K162" s="139"/>
      <c r="L162" s="139">
        <f t="shared" si="154"/>
        <v>0</v>
      </c>
      <c r="M162" s="139"/>
      <c r="N162" s="139"/>
      <c r="O162" s="139"/>
      <c r="P162" s="139"/>
      <c r="Q162" s="140"/>
      <c r="R162" s="139"/>
      <c r="S162" s="139"/>
      <c r="T162" s="139"/>
      <c r="U162" s="139">
        <f t="shared" si="156"/>
        <v>0</v>
      </c>
      <c r="V162" s="139"/>
      <c r="W162" s="139"/>
      <c r="X162" s="139"/>
      <c r="Y162" s="139"/>
      <c r="Z162" s="140"/>
      <c r="AA162" s="139"/>
      <c r="AB162" s="139"/>
      <c r="AC162" s="139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</row>
    <row r="163" spans="1:39" s="3" customFormat="1">
      <c r="A163" s="152">
        <v>3236</v>
      </c>
      <c r="B163" s="153" t="s">
        <v>97</v>
      </c>
      <c r="C163" s="140">
        <f t="shared" si="158"/>
        <v>0</v>
      </c>
      <c r="D163" s="139"/>
      <c r="E163" s="139"/>
      <c r="F163" s="139"/>
      <c r="G163" s="139"/>
      <c r="H163" s="140"/>
      <c r="I163" s="139"/>
      <c r="J163" s="139"/>
      <c r="K163" s="139"/>
      <c r="L163" s="139">
        <f t="shared" si="154"/>
        <v>0</v>
      </c>
      <c r="M163" s="139"/>
      <c r="N163" s="139"/>
      <c r="O163" s="139"/>
      <c r="P163" s="139"/>
      <c r="Q163" s="140"/>
      <c r="R163" s="139"/>
      <c r="S163" s="139"/>
      <c r="T163" s="139"/>
      <c r="U163" s="139">
        <f t="shared" si="156"/>
        <v>0</v>
      </c>
      <c r="V163" s="139"/>
      <c r="W163" s="139"/>
      <c r="X163" s="139"/>
      <c r="Y163" s="139"/>
      <c r="Z163" s="140"/>
      <c r="AA163" s="139"/>
      <c r="AB163" s="139"/>
      <c r="AC163" s="139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</row>
    <row r="164" spans="1:39" s="3" customFormat="1">
      <c r="A164" s="152">
        <v>3237</v>
      </c>
      <c r="B164" s="153" t="s">
        <v>99</v>
      </c>
      <c r="C164" s="140">
        <f t="shared" si="158"/>
        <v>0</v>
      </c>
      <c r="D164" s="139"/>
      <c r="E164" s="139"/>
      <c r="F164" s="139"/>
      <c r="G164" s="139"/>
      <c r="H164" s="140"/>
      <c r="I164" s="139"/>
      <c r="J164" s="139"/>
      <c r="K164" s="139"/>
      <c r="L164" s="139">
        <f t="shared" si="154"/>
        <v>0</v>
      </c>
      <c r="M164" s="139"/>
      <c r="N164" s="139"/>
      <c r="O164" s="139"/>
      <c r="P164" s="139"/>
      <c r="Q164" s="140"/>
      <c r="R164" s="139"/>
      <c r="S164" s="139"/>
      <c r="T164" s="139"/>
      <c r="U164" s="139">
        <f t="shared" si="156"/>
        <v>0</v>
      </c>
      <c r="V164" s="139"/>
      <c r="W164" s="139"/>
      <c r="X164" s="139"/>
      <c r="Y164" s="139"/>
      <c r="Z164" s="140"/>
      <c r="AA164" s="139"/>
      <c r="AB164" s="139"/>
      <c r="AC164" s="139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</row>
    <row r="165" spans="1:39" s="3" customFormat="1">
      <c r="A165" s="152">
        <v>3238</v>
      </c>
      <c r="B165" s="153" t="s">
        <v>101</v>
      </c>
      <c r="C165" s="140">
        <f t="shared" si="158"/>
        <v>0</v>
      </c>
      <c r="D165" s="139"/>
      <c r="E165" s="139"/>
      <c r="F165" s="139"/>
      <c r="G165" s="139"/>
      <c r="H165" s="140"/>
      <c r="I165" s="139"/>
      <c r="J165" s="139"/>
      <c r="K165" s="139"/>
      <c r="L165" s="139">
        <f t="shared" si="154"/>
        <v>0</v>
      </c>
      <c r="M165" s="139"/>
      <c r="N165" s="139"/>
      <c r="O165" s="139"/>
      <c r="P165" s="139"/>
      <c r="Q165" s="140"/>
      <c r="R165" s="139"/>
      <c r="S165" s="139"/>
      <c r="T165" s="139"/>
      <c r="U165" s="139">
        <f t="shared" si="156"/>
        <v>0</v>
      </c>
      <c r="V165" s="139"/>
      <c r="W165" s="139"/>
      <c r="X165" s="139"/>
      <c r="Y165" s="139"/>
      <c r="Z165" s="140"/>
      <c r="AA165" s="139"/>
      <c r="AB165" s="139"/>
      <c r="AC165" s="139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</row>
    <row r="166" spans="1:39">
      <c r="A166" s="152">
        <v>3239</v>
      </c>
      <c r="B166" s="153" t="s">
        <v>103</v>
      </c>
      <c r="C166" s="140">
        <f t="shared" si="158"/>
        <v>23590</v>
      </c>
      <c r="D166" s="135">
        <v>8590</v>
      </c>
      <c r="E166" s="135"/>
      <c r="F166" s="135"/>
      <c r="G166" s="135">
        <v>15000</v>
      </c>
      <c r="H166" s="136"/>
      <c r="I166" s="135"/>
      <c r="J166" s="135"/>
      <c r="K166" s="135"/>
      <c r="L166" s="139">
        <f t="shared" si="154"/>
        <v>23590</v>
      </c>
      <c r="M166" s="135">
        <v>8590</v>
      </c>
      <c r="N166" s="135"/>
      <c r="O166" s="135"/>
      <c r="P166" s="135">
        <v>15000</v>
      </c>
      <c r="Q166" s="136"/>
      <c r="R166" s="135"/>
      <c r="S166" s="135"/>
      <c r="T166" s="135"/>
      <c r="U166" s="139">
        <f t="shared" si="156"/>
        <v>23590</v>
      </c>
      <c r="V166" s="135">
        <v>8590</v>
      </c>
      <c r="W166" s="135"/>
      <c r="X166" s="135"/>
      <c r="Y166" s="135">
        <v>15000</v>
      </c>
      <c r="Z166" s="136"/>
      <c r="AA166" s="135"/>
      <c r="AB166" s="135"/>
      <c r="AC166" s="135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</row>
    <row r="167" spans="1:39" s="3" customFormat="1" ht="24">
      <c r="A167" s="152">
        <v>3241</v>
      </c>
      <c r="B167" s="153" t="s">
        <v>105</v>
      </c>
      <c r="C167" s="140">
        <f t="shared" si="158"/>
        <v>0</v>
      </c>
      <c r="D167" s="139"/>
      <c r="E167" s="139"/>
      <c r="F167" s="139"/>
      <c r="G167" s="139"/>
      <c r="H167" s="140"/>
      <c r="I167" s="139"/>
      <c r="J167" s="139"/>
      <c r="K167" s="139"/>
      <c r="L167" s="139">
        <f t="shared" si="154"/>
        <v>0</v>
      </c>
      <c r="M167" s="139"/>
      <c r="N167" s="139"/>
      <c r="O167" s="139"/>
      <c r="P167" s="139"/>
      <c r="Q167" s="140"/>
      <c r="R167" s="139"/>
      <c r="S167" s="139"/>
      <c r="T167" s="139"/>
      <c r="U167" s="139">
        <f t="shared" si="156"/>
        <v>0</v>
      </c>
      <c r="V167" s="139"/>
      <c r="W167" s="139"/>
      <c r="X167" s="139"/>
      <c r="Y167" s="139"/>
      <c r="Z167" s="140"/>
      <c r="AA167" s="139"/>
      <c r="AB167" s="139"/>
      <c r="AC167" s="139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</row>
    <row r="168" spans="1:39" s="3" customFormat="1">
      <c r="A168" s="152">
        <v>3291</v>
      </c>
      <c r="B168" s="154" t="s">
        <v>109</v>
      </c>
      <c r="C168" s="140">
        <f t="shared" si="158"/>
        <v>0</v>
      </c>
      <c r="D168" s="139"/>
      <c r="E168" s="139"/>
      <c r="F168" s="139"/>
      <c r="G168" s="139"/>
      <c r="H168" s="140"/>
      <c r="I168" s="139"/>
      <c r="J168" s="139"/>
      <c r="K168" s="139"/>
      <c r="L168" s="139">
        <f t="shared" si="154"/>
        <v>0</v>
      </c>
      <c r="M168" s="139"/>
      <c r="N168" s="139"/>
      <c r="O168" s="139"/>
      <c r="P168" s="139"/>
      <c r="Q168" s="140"/>
      <c r="R168" s="139"/>
      <c r="S168" s="139"/>
      <c r="T168" s="139"/>
      <c r="U168" s="139">
        <f t="shared" si="156"/>
        <v>0</v>
      </c>
      <c r="V168" s="139"/>
      <c r="W168" s="139"/>
      <c r="X168" s="139"/>
      <c r="Y168" s="139"/>
      <c r="Z168" s="140"/>
      <c r="AA168" s="139"/>
      <c r="AB168" s="139"/>
      <c r="AC168" s="139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</row>
    <row r="169" spans="1:39" s="3" customFormat="1">
      <c r="A169" s="152">
        <v>3292</v>
      </c>
      <c r="B169" s="153" t="s">
        <v>111</v>
      </c>
      <c r="C169" s="140">
        <f t="shared" si="158"/>
        <v>0</v>
      </c>
      <c r="D169" s="139"/>
      <c r="E169" s="139"/>
      <c r="F169" s="139"/>
      <c r="G169" s="139"/>
      <c r="H169" s="140"/>
      <c r="I169" s="139"/>
      <c r="J169" s="139"/>
      <c r="K169" s="139"/>
      <c r="L169" s="139">
        <f t="shared" si="154"/>
        <v>0</v>
      </c>
      <c r="M169" s="139"/>
      <c r="N169" s="139"/>
      <c r="O169" s="139"/>
      <c r="P169" s="139"/>
      <c r="Q169" s="140"/>
      <c r="R169" s="139"/>
      <c r="S169" s="139"/>
      <c r="T169" s="139"/>
      <c r="U169" s="139">
        <f t="shared" si="156"/>
        <v>0</v>
      </c>
      <c r="V169" s="139"/>
      <c r="W169" s="139"/>
      <c r="X169" s="139"/>
      <c r="Y169" s="139"/>
      <c r="Z169" s="140"/>
      <c r="AA169" s="139"/>
      <c r="AB169" s="139"/>
      <c r="AC169" s="139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</row>
    <row r="170" spans="1:39" s="3" customFormat="1">
      <c r="A170" s="152">
        <v>3293</v>
      </c>
      <c r="B170" s="153" t="s">
        <v>113</v>
      </c>
      <c r="C170" s="140">
        <f t="shared" si="158"/>
        <v>0</v>
      </c>
      <c r="D170" s="139"/>
      <c r="E170" s="139"/>
      <c r="F170" s="139"/>
      <c r="G170" s="139"/>
      <c r="H170" s="140"/>
      <c r="I170" s="139"/>
      <c r="J170" s="139"/>
      <c r="K170" s="139"/>
      <c r="L170" s="139">
        <f t="shared" si="154"/>
        <v>0</v>
      </c>
      <c r="M170" s="139"/>
      <c r="N170" s="139"/>
      <c r="O170" s="139"/>
      <c r="P170" s="139"/>
      <c r="Q170" s="140"/>
      <c r="R170" s="139"/>
      <c r="S170" s="139"/>
      <c r="T170" s="139"/>
      <c r="U170" s="139">
        <f t="shared" si="156"/>
        <v>0</v>
      </c>
      <c r="V170" s="139"/>
      <c r="W170" s="139"/>
      <c r="X170" s="139"/>
      <c r="Y170" s="139"/>
      <c r="Z170" s="140"/>
      <c r="AA170" s="139"/>
      <c r="AB170" s="139"/>
      <c r="AC170" s="139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</row>
    <row r="171" spans="1:39" s="3" customFormat="1">
      <c r="A171" s="152">
        <v>3294</v>
      </c>
      <c r="B171" s="153" t="s">
        <v>355</v>
      </c>
      <c r="C171" s="140">
        <f t="shared" si="158"/>
        <v>0</v>
      </c>
      <c r="D171" s="139"/>
      <c r="E171" s="139"/>
      <c r="F171" s="139"/>
      <c r="G171" s="139"/>
      <c r="H171" s="140"/>
      <c r="I171" s="139"/>
      <c r="J171" s="139"/>
      <c r="K171" s="139"/>
      <c r="L171" s="139">
        <f t="shared" si="154"/>
        <v>0</v>
      </c>
      <c r="M171" s="139"/>
      <c r="N171" s="139"/>
      <c r="O171" s="139"/>
      <c r="P171" s="139"/>
      <c r="Q171" s="140"/>
      <c r="R171" s="139"/>
      <c r="S171" s="139"/>
      <c r="T171" s="139"/>
      <c r="U171" s="139">
        <f t="shared" si="156"/>
        <v>0</v>
      </c>
      <c r="V171" s="139"/>
      <c r="W171" s="139"/>
      <c r="X171" s="139"/>
      <c r="Y171" s="139"/>
      <c r="Z171" s="140"/>
      <c r="AA171" s="139"/>
      <c r="AB171" s="139"/>
      <c r="AC171" s="139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</row>
    <row r="172" spans="1:39" s="3" customFormat="1">
      <c r="A172" s="152">
        <v>3295</v>
      </c>
      <c r="B172" s="153" t="s">
        <v>117</v>
      </c>
      <c r="C172" s="140">
        <f t="shared" si="158"/>
        <v>0</v>
      </c>
      <c r="D172" s="139"/>
      <c r="E172" s="139"/>
      <c r="F172" s="139"/>
      <c r="G172" s="139"/>
      <c r="H172" s="140"/>
      <c r="I172" s="139"/>
      <c r="J172" s="139"/>
      <c r="K172" s="139"/>
      <c r="L172" s="139">
        <f t="shared" si="154"/>
        <v>0</v>
      </c>
      <c r="M172" s="139"/>
      <c r="N172" s="139"/>
      <c r="O172" s="139"/>
      <c r="P172" s="139"/>
      <c r="Q172" s="140"/>
      <c r="R172" s="139"/>
      <c r="S172" s="139"/>
      <c r="T172" s="139"/>
      <c r="U172" s="139">
        <f t="shared" si="156"/>
        <v>0</v>
      </c>
      <c r="V172" s="139"/>
      <c r="W172" s="139"/>
      <c r="X172" s="139"/>
      <c r="Y172" s="139"/>
      <c r="Z172" s="140"/>
      <c r="AA172" s="139"/>
      <c r="AB172" s="139"/>
      <c r="AC172" s="139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</row>
    <row r="173" spans="1:39" s="3" customFormat="1">
      <c r="A173" s="152">
        <v>3299</v>
      </c>
      <c r="B173" s="153" t="s">
        <v>356</v>
      </c>
      <c r="C173" s="140">
        <f t="shared" si="158"/>
        <v>0</v>
      </c>
      <c r="D173" s="139"/>
      <c r="E173" s="139"/>
      <c r="F173" s="139"/>
      <c r="G173" s="139"/>
      <c r="H173" s="140"/>
      <c r="I173" s="139"/>
      <c r="J173" s="139"/>
      <c r="K173" s="139"/>
      <c r="L173" s="139">
        <f t="shared" si="154"/>
        <v>0</v>
      </c>
      <c r="M173" s="139"/>
      <c r="N173" s="139"/>
      <c r="O173" s="139"/>
      <c r="P173" s="139"/>
      <c r="Q173" s="140"/>
      <c r="R173" s="139"/>
      <c r="S173" s="139"/>
      <c r="T173" s="139"/>
      <c r="U173" s="139">
        <f t="shared" si="156"/>
        <v>0</v>
      </c>
      <c r="V173" s="139"/>
      <c r="W173" s="139"/>
      <c r="X173" s="139"/>
      <c r="Y173" s="139"/>
      <c r="Z173" s="140"/>
      <c r="AA173" s="139"/>
      <c r="AB173" s="139"/>
      <c r="AC173" s="139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</row>
    <row r="174" spans="1:39">
      <c r="A174" s="144"/>
      <c r="B174" s="158"/>
      <c r="C174" s="159"/>
      <c r="D174" s="159"/>
      <c r="E174" s="159"/>
      <c r="F174" s="159"/>
      <c r="G174" s="159"/>
      <c r="H174" s="136"/>
      <c r="I174" s="159"/>
      <c r="J174" s="159"/>
      <c r="K174" s="159"/>
      <c r="L174" s="159"/>
      <c r="M174" s="159"/>
      <c r="N174" s="159"/>
      <c r="O174" s="159"/>
      <c r="P174" s="159"/>
      <c r="Q174" s="136"/>
      <c r="R174" s="159"/>
      <c r="S174" s="159"/>
      <c r="T174" s="159"/>
      <c r="U174" s="159"/>
      <c r="V174" s="159"/>
      <c r="W174" s="159"/>
      <c r="X174" s="159"/>
      <c r="Y174" s="159"/>
      <c r="Z174" s="136"/>
      <c r="AA174" s="159"/>
      <c r="AB174" s="159"/>
      <c r="AC174" s="159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</row>
    <row r="175" spans="1:39" s="3" customFormat="1" ht="12.75" customHeight="1">
      <c r="A175" s="144" t="s">
        <v>374</v>
      </c>
      <c r="B175" s="157" t="s">
        <v>375</v>
      </c>
      <c r="C175" s="146">
        <f>SUM(D175:K175)</f>
        <v>1700000</v>
      </c>
      <c r="D175" s="146">
        <f>SUM(D176,D186)</f>
        <v>0</v>
      </c>
      <c r="E175" s="146">
        <f t="shared" ref="E175:K175" si="162">SUM(E176,E186)</f>
        <v>0</v>
      </c>
      <c r="F175" s="146">
        <f t="shared" si="162"/>
        <v>0</v>
      </c>
      <c r="G175" s="146">
        <f t="shared" si="162"/>
        <v>1700000</v>
      </c>
      <c r="H175" s="146">
        <f t="shared" si="162"/>
        <v>0</v>
      </c>
      <c r="I175" s="146">
        <f t="shared" si="162"/>
        <v>0</v>
      </c>
      <c r="J175" s="146">
        <f t="shared" si="162"/>
        <v>0</v>
      </c>
      <c r="K175" s="146">
        <f t="shared" si="162"/>
        <v>0</v>
      </c>
      <c r="L175" s="146">
        <f>SUM(M175:T175)</f>
        <v>8300000</v>
      </c>
      <c r="M175" s="146">
        <f>SUM(M176,M186)</f>
        <v>0</v>
      </c>
      <c r="N175" s="146">
        <f t="shared" ref="N175:T175" si="163">SUM(N176,N186)</f>
        <v>0</v>
      </c>
      <c r="O175" s="146">
        <f t="shared" si="163"/>
        <v>0</v>
      </c>
      <c r="P175" s="146">
        <f t="shared" si="163"/>
        <v>8300000</v>
      </c>
      <c r="Q175" s="146">
        <f t="shared" si="163"/>
        <v>0</v>
      </c>
      <c r="R175" s="146">
        <f t="shared" si="163"/>
        <v>0</v>
      </c>
      <c r="S175" s="146">
        <f t="shared" si="163"/>
        <v>0</v>
      </c>
      <c r="T175" s="146">
        <f t="shared" si="163"/>
        <v>0</v>
      </c>
      <c r="U175" s="146">
        <f>SUM(V175:AC175)</f>
        <v>0</v>
      </c>
      <c r="V175" s="146">
        <f>SUM(V176,V186)</f>
        <v>0</v>
      </c>
      <c r="W175" s="146">
        <f t="shared" ref="W175:AC175" si="164">SUM(W176,W186)</f>
        <v>0</v>
      </c>
      <c r="X175" s="146">
        <f t="shared" si="164"/>
        <v>0</v>
      </c>
      <c r="Y175" s="146">
        <f t="shared" si="164"/>
        <v>0</v>
      </c>
      <c r="Z175" s="146">
        <f t="shared" si="164"/>
        <v>0</v>
      </c>
      <c r="AA175" s="146">
        <f t="shared" si="164"/>
        <v>0</v>
      </c>
      <c r="AB175" s="146">
        <f t="shared" si="164"/>
        <v>0</v>
      </c>
      <c r="AC175" s="146">
        <f t="shared" si="164"/>
        <v>0</v>
      </c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</row>
    <row r="176" spans="1:39" s="60" customFormat="1" ht="24.75" customHeight="1">
      <c r="A176" s="155" t="s">
        <v>161</v>
      </c>
      <c r="B176" s="156" t="s">
        <v>162</v>
      </c>
      <c r="C176" s="140">
        <f>SUM(D176:K176)</f>
        <v>0</v>
      </c>
      <c r="D176" s="140">
        <f>SUM(D177:D185)</f>
        <v>0</v>
      </c>
      <c r="E176" s="140">
        <f t="shared" ref="E176:K176" si="165">SUM(E177:E185)</f>
        <v>0</v>
      </c>
      <c r="F176" s="140">
        <f t="shared" si="165"/>
        <v>0</v>
      </c>
      <c r="G176" s="140">
        <f t="shared" si="165"/>
        <v>0</v>
      </c>
      <c r="H176" s="140">
        <f t="shared" si="165"/>
        <v>0</v>
      </c>
      <c r="I176" s="140">
        <f t="shared" si="165"/>
        <v>0</v>
      </c>
      <c r="J176" s="140">
        <f t="shared" si="165"/>
        <v>0</v>
      </c>
      <c r="K176" s="140">
        <f t="shared" si="165"/>
        <v>0</v>
      </c>
      <c r="L176" s="140">
        <f>SUM(M176:T176)</f>
        <v>0</v>
      </c>
      <c r="M176" s="140">
        <f>SUM(M177:M185)</f>
        <v>0</v>
      </c>
      <c r="N176" s="140">
        <f t="shared" ref="N176:T176" si="166">SUM(N177:N185)</f>
        <v>0</v>
      </c>
      <c r="O176" s="140">
        <f t="shared" si="166"/>
        <v>0</v>
      </c>
      <c r="P176" s="140">
        <f t="shared" si="166"/>
        <v>0</v>
      </c>
      <c r="Q176" s="140">
        <f t="shared" si="166"/>
        <v>0</v>
      </c>
      <c r="R176" s="140">
        <f t="shared" si="166"/>
        <v>0</v>
      </c>
      <c r="S176" s="140">
        <f t="shared" si="166"/>
        <v>0</v>
      </c>
      <c r="T176" s="140">
        <f t="shared" si="166"/>
        <v>0</v>
      </c>
      <c r="U176" s="146">
        <f t="shared" ref="U176:U187" si="167">SUM(V176:AC176)</f>
        <v>0</v>
      </c>
      <c r="V176" s="140">
        <f>SUM(V177:V185)</f>
        <v>0</v>
      </c>
      <c r="W176" s="140">
        <f t="shared" ref="W176:AC176" si="168">SUM(W177:W185)</f>
        <v>0</v>
      </c>
      <c r="X176" s="140">
        <f t="shared" si="168"/>
        <v>0</v>
      </c>
      <c r="Y176" s="140">
        <f t="shared" si="168"/>
        <v>0</v>
      </c>
      <c r="Z176" s="140">
        <f t="shared" si="168"/>
        <v>0</v>
      </c>
      <c r="AA176" s="140">
        <f t="shared" si="168"/>
        <v>0</v>
      </c>
      <c r="AB176" s="140">
        <f t="shared" si="168"/>
        <v>0</v>
      </c>
      <c r="AC176" s="140">
        <f t="shared" si="168"/>
        <v>0</v>
      </c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</row>
    <row r="177" spans="1:39" s="3" customFormat="1">
      <c r="A177" s="152">
        <v>4221</v>
      </c>
      <c r="B177" s="153" t="s">
        <v>169</v>
      </c>
      <c r="C177" s="140">
        <f t="shared" ref="C177:C187" si="169">SUM(D177:K177)</f>
        <v>0</v>
      </c>
      <c r="D177" s="139"/>
      <c r="E177" s="139"/>
      <c r="F177" s="139"/>
      <c r="G177" s="139"/>
      <c r="H177" s="140"/>
      <c r="I177" s="139"/>
      <c r="J177" s="139"/>
      <c r="K177" s="139"/>
      <c r="L177" s="140">
        <f t="shared" ref="L177:L187" si="170">SUM(M177:T177)</f>
        <v>0</v>
      </c>
      <c r="M177" s="139"/>
      <c r="N177" s="139"/>
      <c r="O177" s="139"/>
      <c r="P177" s="139"/>
      <c r="Q177" s="140"/>
      <c r="R177" s="139"/>
      <c r="S177" s="139"/>
      <c r="T177" s="139"/>
      <c r="U177" s="146">
        <f t="shared" si="167"/>
        <v>0</v>
      </c>
      <c r="V177" s="139"/>
      <c r="W177" s="139"/>
      <c r="X177" s="139"/>
      <c r="Y177" s="139"/>
      <c r="Z177" s="140"/>
      <c r="AA177" s="139"/>
      <c r="AB177" s="139"/>
      <c r="AC177" s="139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</row>
    <row r="178" spans="1:39" s="3" customFormat="1">
      <c r="A178" s="152">
        <v>4222</v>
      </c>
      <c r="B178" s="153" t="s">
        <v>171</v>
      </c>
      <c r="C178" s="140">
        <f t="shared" si="169"/>
        <v>0</v>
      </c>
      <c r="D178" s="139"/>
      <c r="E178" s="139"/>
      <c r="F178" s="139"/>
      <c r="G178" s="139"/>
      <c r="H178" s="140"/>
      <c r="I178" s="139"/>
      <c r="J178" s="139"/>
      <c r="K178" s="139"/>
      <c r="L178" s="140">
        <f t="shared" si="170"/>
        <v>0</v>
      </c>
      <c r="M178" s="139"/>
      <c r="N178" s="139"/>
      <c r="O178" s="139"/>
      <c r="P178" s="139"/>
      <c r="Q178" s="140"/>
      <c r="R178" s="139"/>
      <c r="S178" s="139"/>
      <c r="T178" s="139"/>
      <c r="U178" s="146">
        <f t="shared" si="167"/>
        <v>0</v>
      </c>
      <c r="V178" s="139"/>
      <c r="W178" s="139"/>
      <c r="X178" s="139"/>
      <c r="Y178" s="139"/>
      <c r="Z178" s="140"/>
      <c r="AA178" s="139"/>
      <c r="AB178" s="139"/>
      <c r="AC178" s="139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</row>
    <row r="179" spans="1:39" s="3" customFormat="1">
      <c r="A179" s="152">
        <v>4223</v>
      </c>
      <c r="B179" s="153" t="s">
        <v>173</v>
      </c>
      <c r="C179" s="140">
        <f t="shared" si="169"/>
        <v>0</v>
      </c>
      <c r="D179" s="139"/>
      <c r="E179" s="139"/>
      <c r="F179" s="139"/>
      <c r="G179" s="139"/>
      <c r="H179" s="140"/>
      <c r="I179" s="139"/>
      <c r="J179" s="139"/>
      <c r="K179" s="139"/>
      <c r="L179" s="140">
        <f t="shared" si="170"/>
        <v>0</v>
      </c>
      <c r="M179" s="139"/>
      <c r="N179" s="139"/>
      <c r="O179" s="139"/>
      <c r="P179" s="139"/>
      <c r="Q179" s="140"/>
      <c r="R179" s="139"/>
      <c r="S179" s="139"/>
      <c r="T179" s="139"/>
      <c r="U179" s="146">
        <f t="shared" si="167"/>
        <v>0</v>
      </c>
      <c r="V179" s="139"/>
      <c r="W179" s="139"/>
      <c r="X179" s="139"/>
      <c r="Y179" s="139"/>
      <c r="Z179" s="140"/>
      <c r="AA179" s="139"/>
      <c r="AB179" s="139"/>
      <c r="AC179" s="139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</row>
    <row r="180" spans="1:39" s="3" customFormat="1">
      <c r="A180" s="152">
        <v>4224</v>
      </c>
      <c r="B180" s="153" t="s">
        <v>175</v>
      </c>
      <c r="C180" s="140">
        <f t="shared" si="169"/>
        <v>0</v>
      </c>
      <c r="D180" s="139"/>
      <c r="E180" s="139"/>
      <c r="F180" s="139"/>
      <c r="G180" s="139"/>
      <c r="H180" s="140"/>
      <c r="I180" s="139"/>
      <c r="J180" s="139"/>
      <c r="K180" s="139"/>
      <c r="L180" s="140">
        <f t="shared" si="170"/>
        <v>0</v>
      </c>
      <c r="M180" s="139"/>
      <c r="N180" s="139"/>
      <c r="O180" s="139"/>
      <c r="P180" s="139"/>
      <c r="Q180" s="140"/>
      <c r="R180" s="139"/>
      <c r="S180" s="139"/>
      <c r="T180" s="139"/>
      <c r="U180" s="146">
        <f t="shared" si="167"/>
        <v>0</v>
      </c>
      <c r="V180" s="139"/>
      <c r="W180" s="139"/>
      <c r="X180" s="139"/>
      <c r="Y180" s="139"/>
      <c r="Z180" s="140"/>
      <c r="AA180" s="139"/>
      <c r="AB180" s="139"/>
      <c r="AC180" s="139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</row>
    <row r="181" spans="1:39" s="3" customFormat="1">
      <c r="A181" s="152">
        <v>4225</v>
      </c>
      <c r="B181" s="153" t="s">
        <v>358</v>
      </c>
      <c r="C181" s="140">
        <f t="shared" si="169"/>
        <v>0</v>
      </c>
      <c r="D181" s="139"/>
      <c r="E181" s="139"/>
      <c r="F181" s="139"/>
      <c r="G181" s="139"/>
      <c r="H181" s="140"/>
      <c r="I181" s="139"/>
      <c r="J181" s="139"/>
      <c r="K181" s="139"/>
      <c r="L181" s="140">
        <f t="shared" si="170"/>
        <v>0</v>
      </c>
      <c r="M181" s="139"/>
      <c r="N181" s="139"/>
      <c r="O181" s="139"/>
      <c r="P181" s="139"/>
      <c r="Q181" s="140"/>
      <c r="R181" s="139"/>
      <c r="S181" s="139"/>
      <c r="T181" s="139"/>
      <c r="U181" s="146">
        <f t="shared" si="167"/>
        <v>0</v>
      </c>
      <c r="V181" s="139"/>
      <c r="W181" s="139"/>
      <c r="X181" s="139"/>
      <c r="Y181" s="139"/>
      <c r="Z181" s="140"/>
      <c r="AA181" s="139"/>
      <c r="AB181" s="139"/>
      <c r="AC181" s="139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</row>
    <row r="182" spans="1:39" s="3" customFormat="1">
      <c r="A182" s="152">
        <v>4226</v>
      </c>
      <c r="B182" s="153" t="s">
        <v>179</v>
      </c>
      <c r="C182" s="140">
        <f t="shared" si="169"/>
        <v>0</v>
      </c>
      <c r="D182" s="139"/>
      <c r="E182" s="139"/>
      <c r="F182" s="139"/>
      <c r="G182" s="139"/>
      <c r="H182" s="140"/>
      <c r="I182" s="139"/>
      <c r="J182" s="139"/>
      <c r="K182" s="139"/>
      <c r="L182" s="140">
        <f t="shared" si="170"/>
        <v>0</v>
      </c>
      <c r="M182" s="139"/>
      <c r="N182" s="139"/>
      <c r="O182" s="139"/>
      <c r="P182" s="139"/>
      <c r="Q182" s="140"/>
      <c r="R182" s="139"/>
      <c r="S182" s="139"/>
      <c r="T182" s="139"/>
      <c r="U182" s="146">
        <f t="shared" si="167"/>
        <v>0</v>
      </c>
      <c r="V182" s="139"/>
      <c r="W182" s="139"/>
      <c r="X182" s="139"/>
      <c r="Y182" s="139"/>
      <c r="Z182" s="140"/>
      <c r="AA182" s="139"/>
      <c r="AB182" s="139"/>
      <c r="AC182" s="139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</row>
    <row r="183" spans="1:39" s="3" customFormat="1">
      <c r="A183" s="152">
        <v>4227</v>
      </c>
      <c r="B183" s="154" t="s">
        <v>50</v>
      </c>
      <c r="C183" s="140">
        <f t="shared" si="169"/>
        <v>0</v>
      </c>
      <c r="D183" s="139"/>
      <c r="E183" s="139"/>
      <c r="F183" s="139"/>
      <c r="G183" s="139"/>
      <c r="H183" s="140"/>
      <c r="I183" s="139"/>
      <c r="J183" s="139"/>
      <c r="K183" s="139"/>
      <c r="L183" s="140">
        <f t="shared" si="170"/>
        <v>0</v>
      </c>
      <c r="M183" s="139"/>
      <c r="N183" s="139"/>
      <c r="O183" s="139"/>
      <c r="P183" s="139"/>
      <c r="Q183" s="140"/>
      <c r="R183" s="139"/>
      <c r="S183" s="139"/>
      <c r="T183" s="139"/>
      <c r="U183" s="146">
        <f t="shared" si="167"/>
        <v>0</v>
      </c>
      <c r="V183" s="139"/>
      <c r="W183" s="139"/>
      <c r="X183" s="139"/>
      <c r="Y183" s="139"/>
      <c r="Z183" s="140"/>
      <c r="AA183" s="139"/>
      <c r="AB183" s="139"/>
      <c r="AC183" s="139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</row>
    <row r="184" spans="1:39" s="3" customFormat="1">
      <c r="A184" s="152">
        <v>4231</v>
      </c>
      <c r="B184" s="153" t="s">
        <v>184</v>
      </c>
      <c r="C184" s="140">
        <f t="shared" si="169"/>
        <v>0</v>
      </c>
      <c r="D184" s="139"/>
      <c r="E184" s="139"/>
      <c r="F184" s="139"/>
      <c r="G184" s="139"/>
      <c r="H184" s="140"/>
      <c r="I184" s="139"/>
      <c r="J184" s="139"/>
      <c r="K184" s="139"/>
      <c r="L184" s="140">
        <f t="shared" si="170"/>
        <v>0</v>
      </c>
      <c r="M184" s="139"/>
      <c r="N184" s="139"/>
      <c r="O184" s="139"/>
      <c r="P184" s="139"/>
      <c r="Q184" s="140"/>
      <c r="R184" s="139"/>
      <c r="S184" s="139"/>
      <c r="T184" s="139"/>
      <c r="U184" s="146">
        <f t="shared" si="167"/>
        <v>0</v>
      </c>
      <c r="V184" s="139"/>
      <c r="W184" s="139"/>
      <c r="X184" s="139"/>
      <c r="Y184" s="139"/>
      <c r="Z184" s="140"/>
      <c r="AA184" s="139"/>
      <c r="AB184" s="139"/>
      <c r="AC184" s="139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</row>
    <row r="185" spans="1:39" s="3" customFormat="1">
      <c r="A185" s="152">
        <v>4241</v>
      </c>
      <c r="B185" s="153" t="s">
        <v>359</v>
      </c>
      <c r="C185" s="140">
        <f t="shared" si="169"/>
        <v>0</v>
      </c>
      <c r="D185" s="139"/>
      <c r="E185" s="139"/>
      <c r="F185" s="139"/>
      <c r="G185" s="139"/>
      <c r="H185" s="140"/>
      <c r="I185" s="139"/>
      <c r="J185" s="139"/>
      <c r="K185" s="139"/>
      <c r="L185" s="140">
        <f t="shared" si="170"/>
        <v>0</v>
      </c>
      <c r="M185" s="139"/>
      <c r="N185" s="139"/>
      <c r="O185" s="139"/>
      <c r="P185" s="139"/>
      <c r="Q185" s="140"/>
      <c r="R185" s="139"/>
      <c r="S185" s="139"/>
      <c r="T185" s="139"/>
      <c r="U185" s="146">
        <f t="shared" si="167"/>
        <v>0</v>
      </c>
      <c r="V185" s="139"/>
      <c r="W185" s="139"/>
      <c r="X185" s="139"/>
      <c r="Y185" s="139"/>
      <c r="Z185" s="140"/>
      <c r="AA185" s="139"/>
      <c r="AB185" s="139"/>
      <c r="AC185" s="139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</row>
    <row r="186" spans="1:39" s="60" customFormat="1" ht="24">
      <c r="A186" s="155" t="s">
        <v>212</v>
      </c>
      <c r="B186" s="156" t="s">
        <v>360</v>
      </c>
      <c r="C186" s="140">
        <f t="shared" si="169"/>
        <v>1700000</v>
      </c>
      <c r="D186" s="140">
        <f>SUM(D187:D188)</f>
        <v>0</v>
      </c>
      <c r="E186" s="140">
        <f t="shared" ref="E186:I186" si="171">SUM(E187:E188)</f>
        <v>0</v>
      </c>
      <c r="F186" s="140">
        <f t="shared" si="171"/>
        <v>0</v>
      </c>
      <c r="G186" s="140">
        <f t="shared" si="171"/>
        <v>1700000</v>
      </c>
      <c r="H186" s="140">
        <f t="shared" si="171"/>
        <v>0</v>
      </c>
      <c r="I186" s="140">
        <f t="shared" si="171"/>
        <v>0</v>
      </c>
      <c r="J186" s="140">
        <f>SUM(J187:J188)</f>
        <v>0</v>
      </c>
      <c r="K186" s="140">
        <f t="shared" ref="K186" si="172">SUM(K187:K188)</f>
        <v>0</v>
      </c>
      <c r="L186" s="140">
        <f t="shared" si="170"/>
        <v>8300000</v>
      </c>
      <c r="M186" s="140">
        <f t="shared" ref="M186" si="173">SUM(M187:M188)</f>
        <v>0</v>
      </c>
      <c r="N186" s="140">
        <f t="shared" ref="N186" si="174">SUM(N187:N188)</f>
        <v>0</v>
      </c>
      <c r="O186" s="140">
        <f t="shared" ref="O186" si="175">SUM(O187:O188)</f>
        <v>0</v>
      </c>
      <c r="P186" s="140">
        <f t="shared" ref="P186" si="176">SUM(P187:P188)</f>
        <v>8300000</v>
      </c>
      <c r="Q186" s="140">
        <f t="shared" ref="Q186" si="177">SUM(Q187:Q188)</f>
        <v>0</v>
      </c>
      <c r="R186" s="140">
        <f t="shared" ref="R186" si="178">SUM(R187:R188)</f>
        <v>0</v>
      </c>
      <c r="S186" s="140">
        <f t="shared" ref="S186" si="179">SUM(S187:S188)</f>
        <v>0</v>
      </c>
      <c r="T186" s="140">
        <f t="shared" ref="T186" si="180">SUM(T187:T188)</f>
        <v>0</v>
      </c>
      <c r="U186" s="146">
        <f t="shared" si="167"/>
        <v>0</v>
      </c>
      <c r="V186" s="140">
        <f t="shared" ref="V186" si="181">SUM(V187:V188)</f>
        <v>0</v>
      </c>
      <c r="W186" s="140">
        <f t="shared" ref="W186" si="182">SUM(W187:W188)</f>
        <v>0</v>
      </c>
      <c r="X186" s="140">
        <f t="shared" ref="X186" si="183">SUM(X187:X188)</f>
        <v>0</v>
      </c>
      <c r="Y186" s="140">
        <f t="shared" ref="Y186" si="184">SUM(Y187:Y188)</f>
        <v>0</v>
      </c>
      <c r="Z186" s="140">
        <f t="shared" ref="Z186" si="185">SUM(Z187:Z188)</f>
        <v>0</v>
      </c>
      <c r="AA186" s="140">
        <f t="shared" ref="AA186" si="186">SUM(AA187:AA188)</f>
        <v>0</v>
      </c>
      <c r="AB186" s="140">
        <f t="shared" ref="AB186" si="187">SUM(AB187:AB188)</f>
        <v>0</v>
      </c>
      <c r="AC186" s="140">
        <f t="shared" ref="AC186" si="188">SUM(AC187:AC188)</f>
        <v>0</v>
      </c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</row>
    <row r="187" spans="1:39" s="3" customFormat="1" ht="24">
      <c r="A187" s="152">
        <v>4511</v>
      </c>
      <c r="B187" s="153" t="s">
        <v>51</v>
      </c>
      <c r="C187" s="140">
        <f t="shared" si="169"/>
        <v>1700000</v>
      </c>
      <c r="D187" s="139"/>
      <c r="E187" s="139"/>
      <c r="F187" s="139"/>
      <c r="G187" s="139">
        <v>1700000</v>
      </c>
      <c r="H187" s="140"/>
      <c r="I187" s="139"/>
      <c r="J187" s="139"/>
      <c r="K187" s="139"/>
      <c r="L187" s="140">
        <f t="shared" si="170"/>
        <v>8300000</v>
      </c>
      <c r="M187" s="139"/>
      <c r="N187" s="139"/>
      <c r="O187" s="139"/>
      <c r="P187" s="139">
        <v>8300000</v>
      </c>
      <c r="Q187" s="140"/>
      <c r="R187" s="139"/>
      <c r="S187" s="139"/>
      <c r="T187" s="139"/>
      <c r="U187" s="146">
        <f t="shared" si="167"/>
        <v>0</v>
      </c>
      <c r="V187" s="139"/>
      <c r="W187" s="139"/>
      <c r="X187" s="139"/>
      <c r="Y187" s="139"/>
      <c r="Z187" s="140"/>
      <c r="AA187" s="139"/>
      <c r="AB187" s="139"/>
      <c r="AC187" s="139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</row>
    <row r="188" spans="1:39">
      <c r="A188" s="29"/>
      <c r="B188" s="5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Q188" s="131"/>
      <c r="Z188" s="131"/>
    </row>
    <row r="189" spans="1:39">
      <c r="A189" s="29"/>
      <c r="B189" s="5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Q189" s="131"/>
      <c r="Z189" s="131"/>
    </row>
    <row r="190" spans="1:39">
      <c r="A190" s="29"/>
      <c r="B190" s="5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Q190" s="131"/>
      <c r="Z190" s="131"/>
    </row>
    <row r="191" spans="1:39">
      <c r="A191" s="29"/>
      <c r="B191" s="5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Q191" s="131"/>
      <c r="Z191" s="131"/>
    </row>
    <row r="192" spans="1:39">
      <c r="A192" s="29"/>
      <c r="B192" s="5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Q192" s="131"/>
      <c r="Z192" s="131"/>
    </row>
    <row r="193" spans="1:26">
      <c r="A193" s="29"/>
      <c r="B193" s="5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Q193" s="131"/>
      <c r="Z193" s="131"/>
    </row>
    <row r="194" spans="1:26">
      <c r="A194" s="29"/>
      <c r="B194" s="5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Q194" s="131"/>
      <c r="Z194" s="131"/>
    </row>
    <row r="195" spans="1:26">
      <c r="A195" s="29"/>
      <c r="B195" s="5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Q195" s="131"/>
      <c r="Z195" s="131"/>
    </row>
    <row r="196" spans="1:26">
      <c r="A196" s="29"/>
      <c r="B196" s="5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Q196" s="131"/>
      <c r="Z196" s="131"/>
    </row>
    <row r="197" spans="1:26">
      <c r="A197" s="29"/>
      <c r="B197" s="5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Q197" s="131"/>
      <c r="Z197" s="131"/>
    </row>
    <row r="198" spans="1:26">
      <c r="A198" s="29"/>
      <c r="B198" s="5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Q198" s="131"/>
      <c r="Z198" s="131"/>
    </row>
    <row r="199" spans="1:26">
      <c r="A199" s="29"/>
      <c r="B199" s="5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Q199" s="131"/>
      <c r="Z199" s="131"/>
    </row>
    <row r="200" spans="1:26">
      <c r="A200" s="29"/>
      <c r="B200" s="5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Q200" s="131"/>
      <c r="Z200" s="131"/>
    </row>
    <row r="201" spans="1:26">
      <c r="A201" s="29"/>
      <c r="B201" s="5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Q201" s="131"/>
      <c r="Z201" s="131"/>
    </row>
    <row r="202" spans="1:26">
      <c r="A202" s="29"/>
      <c r="B202" s="5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Q202" s="131"/>
      <c r="Z202" s="131"/>
    </row>
    <row r="203" spans="1:26">
      <c r="A203" s="29"/>
      <c r="B203" s="5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Q203" s="131"/>
      <c r="Z203" s="131"/>
    </row>
    <row r="204" spans="1:26">
      <c r="A204" s="29"/>
      <c r="B204" s="5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Q204" s="131"/>
      <c r="Z204" s="131"/>
    </row>
    <row r="205" spans="1:26">
      <c r="A205" s="29"/>
      <c r="B205" s="5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Q205" s="131"/>
      <c r="Z205" s="131"/>
    </row>
    <row r="206" spans="1:26">
      <c r="A206" s="29"/>
      <c r="B206" s="5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Q206" s="131"/>
      <c r="Z206" s="131"/>
    </row>
    <row r="207" spans="1:26">
      <c r="A207" s="29"/>
      <c r="B207" s="5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Q207" s="131"/>
      <c r="Z207" s="131"/>
    </row>
    <row r="208" spans="1:26">
      <c r="A208" s="29"/>
      <c r="B208" s="5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Q208" s="131"/>
      <c r="Z208" s="131"/>
    </row>
    <row r="209" spans="1:26">
      <c r="A209" s="29"/>
      <c r="B209" s="5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Q209" s="131"/>
      <c r="Z209" s="131"/>
    </row>
    <row r="210" spans="1:26">
      <c r="A210" s="29"/>
      <c r="B210" s="5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Q210" s="131"/>
      <c r="Z210" s="131"/>
    </row>
    <row r="211" spans="1:26">
      <c r="A211" s="29"/>
      <c r="B211" s="5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Q211" s="131"/>
      <c r="Z211" s="131"/>
    </row>
    <row r="212" spans="1:26">
      <c r="A212" s="29"/>
      <c r="B212" s="5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Q212" s="131"/>
      <c r="Z212" s="131"/>
    </row>
    <row r="213" spans="1:26">
      <c r="A213" s="29"/>
      <c r="B213" s="5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Q213" s="131"/>
      <c r="Z213" s="131"/>
    </row>
    <row r="214" spans="1:26">
      <c r="A214" s="29"/>
      <c r="B214" s="5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Q214" s="131"/>
      <c r="Z214" s="131"/>
    </row>
    <row r="215" spans="1:26">
      <c r="A215" s="29"/>
      <c r="B215" s="5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Q215" s="131"/>
      <c r="Z215" s="131"/>
    </row>
    <row r="216" spans="1:26">
      <c r="A216" s="29"/>
      <c r="B216" s="5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Q216" s="131"/>
      <c r="Z216" s="131"/>
    </row>
    <row r="217" spans="1:26">
      <c r="A217" s="29"/>
      <c r="B217" s="5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Q217" s="131"/>
      <c r="Z217" s="131"/>
    </row>
    <row r="218" spans="1:26">
      <c r="A218" s="29"/>
      <c r="B218" s="5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Q218" s="131"/>
      <c r="Z218" s="131"/>
    </row>
    <row r="219" spans="1:26">
      <c r="A219" s="29"/>
      <c r="B219" s="5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Q219" s="131"/>
      <c r="Z219" s="131"/>
    </row>
    <row r="220" spans="1:26">
      <c r="A220" s="29"/>
      <c r="B220" s="5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Q220" s="131"/>
      <c r="Z220" s="131"/>
    </row>
    <row r="221" spans="1:26">
      <c r="A221" s="29"/>
      <c r="B221" s="5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Q221" s="131"/>
      <c r="Z221" s="131"/>
    </row>
    <row r="222" spans="1:26">
      <c r="A222" s="29"/>
      <c r="B222" s="5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Q222" s="131"/>
      <c r="Z222" s="131"/>
    </row>
    <row r="223" spans="1:26">
      <c r="A223" s="29"/>
      <c r="B223" s="5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Q223" s="131"/>
      <c r="Z223" s="131"/>
    </row>
    <row r="224" spans="1:26">
      <c r="A224" s="29"/>
      <c r="B224" s="5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Q224" s="131"/>
      <c r="Z224" s="131"/>
    </row>
    <row r="225" spans="1:26">
      <c r="A225" s="29"/>
      <c r="B225" s="5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Q225" s="131"/>
      <c r="Z225" s="131"/>
    </row>
    <row r="226" spans="1:26">
      <c r="A226" s="29"/>
      <c r="B226" s="5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Q226" s="131"/>
      <c r="Z226" s="131"/>
    </row>
    <row r="227" spans="1:26">
      <c r="A227" s="29"/>
      <c r="B227" s="5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Q227" s="131"/>
      <c r="Z227" s="131"/>
    </row>
    <row r="228" spans="1:26">
      <c r="A228" s="29"/>
      <c r="B228" s="5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Q228" s="131"/>
      <c r="Z228" s="131"/>
    </row>
    <row r="229" spans="1:26">
      <c r="A229" s="29"/>
      <c r="B229" s="5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Q229" s="131"/>
      <c r="Z229" s="131"/>
    </row>
    <row r="230" spans="1:26">
      <c r="A230" s="29"/>
      <c r="B230" s="5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Q230" s="131"/>
      <c r="Z230" s="131"/>
    </row>
    <row r="231" spans="1:26">
      <c r="A231" s="29"/>
      <c r="B231" s="5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Q231" s="131"/>
      <c r="Z231" s="131"/>
    </row>
    <row r="232" spans="1:26">
      <c r="A232" s="29"/>
      <c r="B232" s="5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Q232" s="131"/>
      <c r="Z232" s="131"/>
    </row>
    <row r="233" spans="1:26">
      <c r="A233" s="29"/>
      <c r="B233" s="5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Q233" s="131"/>
      <c r="Z233" s="131"/>
    </row>
    <row r="234" spans="1:26">
      <c r="A234" s="29"/>
      <c r="B234" s="5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Q234" s="131"/>
      <c r="Z234" s="131"/>
    </row>
    <row r="235" spans="1:26">
      <c r="A235" s="29"/>
      <c r="B235" s="5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Q235" s="131"/>
      <c r="Z235" s="131"/>
    </row>
    <row r="236" spans="1:26">
      <c r="A236" s="29"/>
      <c r="B236" s="5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Q236" s="131"/>
      <c r="Z236" s="131"/>
    </row>
    <row r="237" spans="1:26">
      <c r="A237" s="29"/>
      <c r="B237" s="5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Q237" s="131"/>
      <c r="Z237" s="131"/>
    </row>
    <row r="238" spans="1:26">
      <c r="A238" s="29"/>
      <c r="B238" s="5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Q238" s="131"/>
      <c r="Z238" s="131"/>
    </row>
    <row r="239" spans="1:26">
      <c r="A239" s="29"/>
      <c r="B239" s="5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Q239" s="131"/>
      <c r="Z239" s="131"/>
    </row>
    <row r="240" spans="1:26">
      <c r="A240" s="29"/>
      <c r="B240" s="5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Q240" s="131"/>
      <c r="Z240" s="131"/>
    </row>
    <row r="241" spans="1:26">
      <c r="A241" s="29"/>
      <c r="B241" s="5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Q241" s="131"/>
      <c r="Z241" s="131"/>
    </row>
    <row r="242" spans="1:26">
      <c r="A242" s="29"/>
      <c r="B242" s="5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Q242" s="131"/>
      <c r="Z242" s="131"/>
    </row>
    <row r="243" spans="1:26">
      <c r="A243" s="29"/>
      <c r="B243" s="5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Q243" s="131"/>
      <c r="Z243" s="131"/>
    </row>
    <row r="244" spans="1:26">
      <c r="A244" s="29"/>
      <c r="B244" s="5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Q244" s="131"/>
      <c r="Z244" s="131"/>
    </row>
    <row r="245" spans="1:26">
      <c r="A245" s="29"/>
      <c r="B245" s="5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Q245" s="131"/>
      <c r="Z245" s="131"/>
    </row>
    <row r="246" spans="1:26">
      <c r="A246" s="29"/>
      <c r="B246" s="5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Q246" s="131"/>
      <c r="Z246" s="131"/>
    </row>
    <row r="247" spans="1:26">
      <c r="A247" s="29"/>
      <c r="B247" s="5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Q247" s="131"/>
      <c r="Z247" s="131"/>
    </row>
    <row r="248" spans="1:26">
      <c r="A248" s="29"/>
      <c r="B248" s="5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Q248" s="131"/>
      <c r="Z248" s="131"/>
    </row>
    <row r="249" spans="1:26">
      <c r="A249" s="29"/>
      <c r="B249" s="5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Q249" s="131"/>
      <c r="Z249" s="131"/>
    </row>
    <row r="250" spans="1:26">
      <c r="A250" s="29"/>
      <c r="B250" s="5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Q250" s="131"/>
      <c r="Z250" s="131"/>
    </row>
    <row r="251" spans="1:26">
      <c r="A251" s="29"/>
      <c r="B251" s="5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Q251" s="131"/>
      <c r="Z251" s="131"/>
    </row>
    <row r="252" spans="1:26">
      <c r="A252" s="29"/>
      <c r="B252" s="5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Q252" s="131"/>
      <c r="Z252" s="131"/>
    </row>
    <row r="253" spans="1:26">
      <c r="A253" s="29"/>
      <c r="B253" s="5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Q253" s="131"/>
      <c r="Z253" s="131"/>
    </row>
    <row r="254" spans="1:26">
      <c r="A254" s="29"/>
      <c r="B254" s="5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Q254" s="131"/>
      <c r="Z254" s="131"/>
    </row>
    <row r="255" spans="1:26">
      <c r="A255" s="29"/>
      <c r="B255" s="5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Q255" s="131"/>
      <c r="Z255" s="131"/>
    </row>
    <row r="256" spans="1:26">
      <c r="A256" s="29"/>
      <c r="B256" s="5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Q256" s="131"/>
      <c r="Z256" s="131"/>
    </row>
    <row r="257" spans="1:26">
      <c r="A257" s="29"/>
      <c r="B257" s="5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Q257" s="131"/>
      <c r="Z257" s="131"/>
    </row>
    <row r="258" spans="1:26">
      <c r="A258" s="29"/>
      <c r="B258" s="5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Q258" s="131"/>
      <c r="Z258" s="131"/>
    </row>
    <row r="259" spans="1:26">
      <c r="A259" s="29"/>
      <c r="B259" s="5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Q259" s="131"/>
      <c r="Z259" s="131"/>
    </row>
    <row r="260" spans="1:26">
      <c r="A260" s="29"/>
      <c r="B260" s="5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Q260" s="131"/>
      <c r="Z260" s="131"/>
    </row>
    <row r="261" spans="1:26">
      <c r="A261" s="29"/>
      <c r="B261" s="5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Q261" s="131"/>
      <c r="Z261" s="131"/>
    </row>
    <row r="262" spans="1:26">
      <c r="A262" s="29"/>
      <c r="B262" s="5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Q262" s="131"/>
      <c r="Z262" s="131"/>
    </row>
    <row r="263" spans="1:26">
      <c r="A263" s="29"/>
      <c r="B263" s="5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Q263" s="131"/>
      <c r="Z263" s="131"/>
    </row>
    <row r="264" spans="1:26">
      <c r="A264" s="29"/>
      <c r="B264" s="5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Q264" s="131"/>
      <c r="Z264" s="131"/>
    </row>
    <row r="265" spans="1:26">
      <c r="A265" s="29"/>
      <c r="B265" s="5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Q265" s="131"/>
      <c r="Z265" s="131"/>
    </row>
    <row r="266" spans="1:26">
      <c r="A266" s="29"/>
      <c r="B266" s="5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Q266" s="131"/>
      <c r="Z266" s="131"/>
    </row>
    <row r="267" spans="1:26">
      <c r="A267" s="29"/>
      <c r="B267" s="5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Q267" s="131"/>
      <c r="Z267" s="131"/>
    </row>
    <row r="268" spans="1:26">
      <c r="A268" s="29"/>
      <c r="B268" s="5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Q268" s="131"/>
      <c r="Z268" s="131"/>
    </row>
    <row r="269" spans="1:26">
      <c r="A269" s="29"/>
      <c r="B269" s="5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Q269" s="131"/>
      <c r="Z269" s="131"/>
    </row>
    <row r="270" spans="1:26">
      <c r="A270" s="29"/>
      <c r="B270" s="5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Q270" s="131"/>
      <c r="Z270" s="131"/>
    </row>
    <row r="271" spans="1:26">
      <c r="A271" s="29"/>
      <c r="B271" s="5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Q271" s="131"/>
      <c r="Z271" s="131"/>
    </row>
    <row r="272" spans="1:26">
      <c r="A272" s="29"/>
      <c r="B272" s="5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Q272" s="131"/>
      <c r="Z272" s="131"/>
    </row>
    <row r="273" spans="1:26">
      <c r="A273" s="29"/>
      <c r="B273" s="5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Q273" s="131"/>
      <c r="Z273" s="131"/>
    </row>
    <row r="274" spans="1:26">
      <c r="A274" s="29"/>
      <c r="B274" s="5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Q274" s="131"/>
      <c r="Z274" s="131"/>
    </row>
    <row r="275" spans="1:26">
      <c r="A275" s="29"/>
      <c r="B275" s="5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Q275" s="131"/>
      <c r="Z275" s="131"/>
    </row>
    <row r="276" spans="1:26">
      <c r="A276" s="29"/>
      <c r="B276" s="5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Q276" s="131"/>
      <c r="Z276" s="131"/>
    </row>
    <row r="277" spans="1:26">
      <c r="A277" s="29"/>
      <c r="B277" s="5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Q277" s="131"/>
      <c r="Z277" s="131"/>
    </row>
    <row r="278" spans="1:26">
      <c r="A278" s="29"/>
      <c r="B278" s="5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Q278" s="131"/>
      <c r="Z278" s="131"/>
    </row>
    <row r="279" spans="1:26">
      <c r="A279" s="29"/>
      <c r="B279" s="5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Q279" s="131"/>
      <c r="Z279" s="131"/>
    </row>
    <row r="280" spans="1:26">
      <c r="A280" s="29"/>
      <c r="B280" s="5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Q280" s="131"/>
      <c r="Z280" s="131"/>
    </row>
    <row r="281" spans="1:26">
      <c r="A281" s="29"/>
      <c r="B281" s="5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Q281" s="131"/>
      <c r="Z281" s="131"/>
    </row>
    <row r="282" spans="1:26">
      <c r="A282" s="29"/>
      <c r="B282" s="5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Q282" s="131"/>
      <c r="Z282" s="131"/>
    </row>
    <row r="283" spans="1:26">
      <c r="A283" s="29"/>
      <c r="B283" s="5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Q283" s="131"/>
      <c r="Z283" s="131"/>
    </row>
    <row r="284" spans="1:26">
      <c r="A284" s="29"/>
      <c r="B284" s="5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Q284" s="131"/>
      <c r="Z284" s="131"/>
    </row>
    <row r="285" spans="1:26">
      <c r="A285" s="29"/>
      <c r="B285" s="5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Q285" s="131"/>
      <c r="Z285" s="131"/>
    </row>
    <row r="286" spans="1:26">
      <c r="A286" s="29"/>
      <c r="B286" s="5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Q286" s="131"/>
      <c r="Z286" s="131"/>
    </row>
    <row r="287" spans="1:26">
      <c r="A287" s="29"/>
      <c r="B287" s="5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Q287" s="131"/>
      <c r="Z287" s="131"/>
    </row>
    <row r="288" spans="1:26">
      <c r="A288" s="29"/>
      <c r="B288" s="5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Q288" s="131"/>
      <c r="Z288" s="131"/>
    </row>
    <row r="289" spans="1:26">
      <c r="A289" s="29"/>
      <c r="B289" s="5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Q289" s="131"/>
      <c r="Z289" s="131"/>
    </row>
    <row r="290" spans="1:26">
      <c r="A290" s="29"/>
      <c r="B290" s="5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Q290" s="131"/>
      <c r="Z290" s="131"/>
    </row>
    <row r="291" spans="1:26">
      <c r="A291" s="29"/>
      <c r="B291" s="5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Q291" s="131"/>
      <c r="Z291" s="131"/>
    </row>
    <row r="292" spans="1:26">
      <c r="A292" s="29"/>
      <c r="B292" s="5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Q292" s="131"/>
      <c r="Z292" s="131"/>
    </row>
    <row r="293" spans="1:26">
      <c r="A293" s="29"/>
      <c r="B293" s="5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Q293" s="131"/>
      <c r="Z293" s="131"/>
    </row>
    <row r="294" spans="1:26">
      <c r="A294" s="29"/>
      <c r="B294" s="5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Q294" s="131"/>
      <c r="Z294" s="131"/>
    </row>
    <row r="295" spans="1:26">
      <c r="A295" s="29"/>
      <c r="B295" s="5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Q295" s="131"/>
      <c r="Z295" s="131"/>
    </row>
    <row r="296" spans="1:26">
      <c r="A296" s="29"/>
      <c r="B296" s="5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Q296" s="131"/>
      <c r="Z296" s="131"/>
    </row>
    <row r="297" spans="1:26">
      <c r="A297" s="29"/>
      <c r="B297" s="5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Q297" s="131"/>
      <c r="Z297" s="131"/>
    </row>
    <row r="298" spans="1:26">
      <c r="A298" s="29"/>
      <c r="B298" s="5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Q298" s="131"/>
      <c r="Z298" s="131"/>
    </row>
    <row r="299" spans="1:26">
      <c r="A299" s="29"/>
      <c r="B299" s="5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Q299" s="131"/>
      <c r="Z299" s="131"/>
    </row>
    <row r="300" spans="1:26">
      <c r="A300" s="29"/>
      <c r="B300" s="5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Q300" s="131"/>
      <c r="Z300" s="131"/>
    </row>
    <row r="301" spans="1:26">
      <c r="A301" s="29"/>
      <c r="B301" s="5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Q301" s="131"/>
      <c r="Z301" s="131"/>
    </row>
    <row r="302" spans="1:26">
      <c r="A302" s="29"/>
      <c r="B302" s="5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Q302" s="131"/>
      <c r="Z302" s="131"/>
    </row>
    <row r="303" spans="1:26">
      <c r="A303" s="29"/>
      <c r="B303" s="5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Q303" s="131"/>
      <c r="Z303" s="131"/>
    </row>
    <row r="304" spans="1:26">
      <c r="A304" s="29"/>
      <c r="B304" s="5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Q304" s="131"/>
      <c r="Z304" s="131"/>
    </row>
    <row r="305" spans="1:26">
      <c r="A305" s="29"/>
      <c r="B305" s="5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Q305" s="131"/>
      <c r="Z305" s="131"/>
    </row>
    <row r="306" spans="1:26">
      <c r="A306" s="29"/>
      <c r="B306" s="5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Q306" s="131"/>
      <c r="Z306" s="131"/>
    </row>
    <row r="307" spans="1:26">
      <c r="A307" s="29"/>
      <c r="B307" s="5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Q307" s="131"/>
      <c r="Z307" s="131"/>
    </row>
    <row r="308" spans="1:26">
      <c r="A308" s="29"/>
      <c r="B308" s="5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Q308" s="131"/>
      <c r="Z308" s="131"/>
    </row>
    <row r="309" spans="1:26">
      <c r="A309" s="29"/>
      <c r="B309" s="5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Q309" s="131"/>
      <c r="Z309" s="131"/>
    </row>
    <row r="310" spans="1:26">
      <c r="A310" s="29"/>
      <c r="B310" s="5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Q310" s="131"/>
      <c r="Z310" s="131"/>
    </row>
    <row r="311" spans="1:26">
      <c r="A311" s="29"/>
      <c r="B311" s="5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Q311" s="131"/>
      <c r="Z311" s="131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1"/>
  <headerFooter alignWithMargins="0">
    <oddFooter>&amp;R&amp;P</oddFooter>
  </headerFooter>
  <rowBreaks count="2" manualBreakCount="2">
    <brk id="62" max="16383" man="1"/>
    <brk id="135" max="16383" man="1"/>
  </rowBreaks>
  <colBreaks count="2" manualBreakCount="2">
    <brk id="11" max="362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AB</cp:lastModifiedBy>
  <cp:lastPrinted>2017-11-23T09:35:06Z</cp:lastPrinted>
  <dcterms:created xsi:type="dcterms:W3CDTF">2013-09-11T11:00:21Z</dcterms:created>
  <dcterms:modified xsi:type="dcterms:W3CDTF">2018-01-15T10:58:04Z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